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emigbr.sharepoint.com/sites/ParecerdeAcessoRCGD/Documentos Compartilhados/FORMULARIOS/Solicitacao de Modificacao/"/>
    </mc:Choice>
  </mc:AlternateContent>
  <xr:revisionPtr revIDLastSave="1014" documentId="11_F6F955728CA303250FAD737F249F24EE5DA0AB31" xr6:coauthVersionLast="47" xr6:coauthVersionMax="47" xr10:uidLastSave="{8DDBAA05-F207-43C7-AD87-30CCF2528509}"/>
  <workbookProtection workbookAlgorithmName="SHA-512" workbookHashValue="aFUvTb1GRsXmzjWGOT8iyi6f+pfi3yPeV0sohJzz4gMWMkPphFfUyh4mcu5js2R+wk11dyMxLSPFj7EkutOMvQ==" workbookSaltValue="V1oVUNYm/yvudO10zUEjvg==" workbookSpinCount="100000" lockStructure="1"/>
  <bookViews>
    <workbookView xWindow="-19320" yWindow="-120" windowWidth="19440" windowHeight="14880" xr2:uid="{00000000-000D-0000-FFFF-FFFF00000000}"/>
  </bookViews>
  <sheets>
    <sheet name="Grupo B" sheetId="4" r:id="rId1"/>
    <sheet name="Grupo A" sheetId="1" r:id="rId2"/>
    <sheet name="Notas Explicativas" sheetId="2" r:id="rId3"/>
    <sheet name="Dados" sheetId="3" state="hidden" r:id="rId4"/>
  </sheets>
  <definedNames>
    <definedName name="_xlnm.Print_Area" localSheetId="1">'Grupo A'!$A$1:$AT$139</definedName>
    <definedName name="_xlnm.Print_Area" localSheetId="0">'Grupo B'!$A$1:$AT$101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4" l="1"/>
  <c r="X64" i="4"/>
  <c r="B64" i="4"/>
  <c r="X62" i="4"/>
  <c r="B62" i="4"/>
  <c r="X60" i="4"/>
  <c r="B60" i="4"/>
  <c r="X58" i="4"/>
  <c r="B58" i="4"/>
  <c r="X56" i="4"/>
  <c r="B56" i="4"/>
  <c r="X54" i="4"/>
  <c r="B54" i="4"/>
  <c r="X52" i="4"/>
  <c r="B52" i="4"/>
  <c r="X50" i="4"/>
  <c r="B50" i="4"/>
  <c r="X48" i="4"/>
  <c r="B48" i="4"/>
  <c r="B22" i="4"/>
  <c r="Z9" i="4"/>
  <c r="Z9" i="1"/>
  <c r="X99" i="1"/>
  <c r="X97" i="1"/>
  <c r="X95" i="1"/>
  <c r="X93" i="1"/>
  <c r="X91" i="1"/>
  <c r="X89" i="1"/>
  <c r="X87" i="1"/>
  <c r="X85" i="1"/>
  <c r="B99" i="1"/>
  <c r="B97" i="1"/>
  <c r="B95" i="1"/>
  <c r="B93" i="1"/>
  <c r="B91" i="1"/>
  <c r="B89" i="1"/>
  <c r="B87" i="1"/>
  <c r="B85" i="1"/>
  <c r="X83" i="1"/>
  <c r="B83" i="1"/>
  <c r="P63" i="1"/>
  <c r="AE61" i="1"/>
  <c r="B34" i="3" a="1"/>
  <c r="B34" i="3" s="1"/>
  <c r="B22" i="1"/>
  <c r="AB63" i="1" l="1"/>
  <c r="B65" i="1"/>
  <c r="D18" i="3" a="1"/>
  <c r="D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c059104</author>
  </authors>
  <commentList>
    <comment ref="O14" authorId="0" shapeId="0" xr:uid="{76C3EA9A-3D6F-4453-B065-AD29870DFF16}">
      <text>
        <r>
          <rPr>
            <sz val="9"/>
            <color indexed="81"/>
            <rFont val="Segoe UI"/>
            <family val="2"/>
          </rPr>
          <t>Número do Parecer de Acesso: O número do Parecer de Aceso se refere ao número da NS (Nota de Serviço) gerado para atendimento ao pedido de solicitação de acesso.</t>
        </r>
      </text>
    </comment>
    <comment ref="I16" authorId="0" shapeId="0" xr:uid="{8077AF16-48FE-47FB-B23B-E7BE506847BE}">
      <text>
        <r>
          <rPr>
            <sz val="9"/>
            <color indexed="81"/>
            <rFont val="Segoe UI"/>
            <family val="2"/>
          </rPr>
          <t>Número de Cliente: É a referência de identificação do cliente cadastrado na base de dados Cemig.</t>
        </r>
      </text>
    </comment>
    <comment ref="X16" authorId="0" shapeId="0" xr:uid="{EEC03436-0D45-4AD5-A272-BADB488888E3}">
      <text>
        <r>
          <rPr>
            <sz val="9"/>
            <color indexed="81"/>
            <rFont val="Segoe UI"/>
            <family val="2"/>
          </rPr>
          <t>Número de Instalação: É a referência de Identificação da Unidade Consumidora cadastrada na base de dados Cemig.</t>
        </r>
      </text>
    </comment>
    <comment ref="AN16" authorId="0" shapeId="0" xr:uid="{DE047598-6572-46B6-A159-61C2CD3AF78E}">
      <text>
        <r>
          <rPr>
            <sz val="9"/>
            <color indexed="81"/>
            <rFont val="Segoe UI"/>
            <family val="2"/>
          </rPr>
          <t xml:space="preserve"> Informe a tensão de atendimento em Volts.</t>
        </r>
      </text>
    </comment>
    <comment ref="G18" authorId="0" shapeId="0" xr:uid="{C77E6A7C-98F1-4C08-A486-D9FDEAB4BA39}">
      <text>
        <r>
          <rPr>
            <sz val="9"/>
            <color indexed="81"/>
            <rFont val="Segoe UI"/>
            <family val="2"/>
          </rPr>
          <t>Titular da Unidade Consumidora</t>
        </r>
      </text>
    </comment>
    <comment ref="AG18" authorId="0" shapeId="0" xr:uid="{CDF44702-F385-4B4B-A45A-501F85796805}">
      <text>
        <r>
          <rPr>
            <sz val="9"/>
            <color indexed="81"/>
            <rFont val="Segoe UI"/>
            <family val="2"/>
          </rPr>
          <t xml:space="preserve">Informe o CPF se pessoa física ou CNPJ se pessoa jurídica.
</t>
        </r>
      </text>
    </comment>
    <comment ref="R26" authorId="0" shapeId="0" xr:uid="{27245B4E-3C5E-4E0B-A859-12170052145F}">
      <text>
        <r>
          <rPr>
            <b/>
            <sz val="9"/>
            <color indexed="81"/>
            <rFont val="Segoe UI"/>
            <family val="2"/>
          </rPr>
          <t>Essa alteração será considerada apenas para os casos em que o disjuntor informado na solicitação incial esteja divergente do disjuntor existente no local. Em casos de alteração de carga, deverá ser protocolada nova solicitação de acesso.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34" authorId="0" shapeId="0" xr:uid="{B7A9E778-B96E-4FF8-A907-11841BEA4898}">
      <text>
        <r>
          <rPr>
            <b/>
            <sz val="9"/>
            <color indexed="81"/>
            <rFont val="Segoe UI"/>
            <family val="2"/>
          </rPr>
          <t>Essa alteração será considerada apenas para os casos em que o disjuntor informado na solicitação incial esteja divergente do disjuntor existente no local. Em casos de alteração de carga, deverá ser protocolada nova solicitação de acesso.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c059104</author>
  </authors>
  <commentList>
    <comment ref="O14" authorId="0" shapeId="0" xr:uid="{73BD8FFA-D576-4C40-B5C0-B5C01FF4E01D}">
      <text>
        <r>
          <rPr>
            <sz val="9"/>
            <color indexed="81"/>
            <rFont val="Segoe UI"/>
            <family val="2"/>
          </rPr>
          <t>Número do Parecer de Acesso: O número do Parecer de Aceso se refere ao número da NS (Nota de Serviço) gerado para atendimento ao pedido de solicitação de acesso.</t>
        </r>
      </text>
    </comment>
    <comment ref="AC14" authorId="0" shapeId="0" xr:uid="{E55DA53B-E64E-434E-BB64-FD89D527381C}">
      <text>
        <r>
          <rPr>
            <sz val="9"/>
            <color indexed="81"/>
            <rFont val="Segoe UI"/>
            <family val="2"/>
          </rPr>
          <t>Microgeração - menor ou igual a 75kW.
Minigeração - maior que 75kW e menor ou igual a: 5MW para fontes despacháveis;
    3MW para demais fontes não enquadradas como despacháveis;</t>
        </r>
      </text>
    </comment>
    <comment ref="I16" authorId="0" shapeId="0" xr:uid="{B5E3478E-8A30-4916-871A-EE28B4D623D2}">
      <text>
        <r>
          <rPr>
            <sz val="9"/>
            <color indexed="81"/>
            <rFont val="Segoe UI"/>
            <family val="2"/>
          </rPr>
          <t>Número de Cliente: É a referência de identificação do cliente cadastrado na base de dados Cemig.</t>
        </r>
      </text>
    </comment>
    <comment ref="X16" authorId="0" shapeId="0" xr:uid="{9BC764A6-BFF2-4AF1-92B1-5AEAC6DB5979}">
      <text>
        <r>
          <rPr>
            <sz val="9"/>
            <color indexed="81"/>
            <rFont val="Segoe UI"/>
            <family val="2"/>
          </rPr>
          <t>Número de Instalação: É a referência de Identificação da Unidade Consumidora cadastrada na base de dados Cemig.</t>
        </r>
      </text>
    </comment>
    <comment ref="AN16" authorId="0" shapeId="0" xr:uid="{32465513-7157-49F5-B1D2-518586D8AE1D}">
      <text>
        <r>
          <rPr>
            <sz val="9"/>
            <color indexed="81"/>
            <rFont val="Segoe UI"/>
            <family val="2"/>
          </rPr>
          <t xml:space="preserve"> Informe a tensão de atendimento em Volts.</t>
        </r>
      </text>
    </comment>
    <comment ref="G18" authorId="0" shapeId="0" xr:uid="{8FE3F2CA-FB9C-46AE-A2CA-0BE9B362CBEB}">
      <text>
        <r>
          <rPr>
            <sz val="9"/>
            <color indexed="81"/>
            <rFont val="Segoe UI"/>
            <family val="2"/>
          </rPr>
          <t>Titular da Unidade Consumidora</t>
        </r>
      </text>
    </comment>
    <comment ref="AG18" authorId="0" shapeId="0" xr:uid="{9F7FAB82-A6BA-49C4-9FB1-3A348F0B6763}">
      <text>
        <r>
          <rPr>
            <sz val="9"/>
            <color indexed="81"/>
            <rFont val="Segoe UI"/>
            <family val="2"/>
          </rPr>
          <t xml:space="preserve">Informe o CPF se pessoa física ou CNPJ se pessoa jurídica.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<sst xmlns="http://schemas.openxmlformats.org/spreadsheetml/2006/main" count="214" uniqueCount="127">
  <si>
    <t>1 – TIPO DE SOLICITAÇÃO</t>
  </si>
  <si>
    <t>Notas Explicativas:</t>
  </si>
  <si>
    <t>ATENÇÃO: O uso da subestação tipo Nº1 foi descontinuado das normas Cemig, portanto NÃO é permitida para ligação de novas Unidades Consumidoras usando esse padrão de construção.</t>
  </si>
  <si>
    <t>As subestações tipo Nº 5 e Nº 8 somente são aplicáveis para potências de transformação até 300 kVA e não podem ser de uso compartilhado.</t>
  </si>
  <si>
    <t xml:space="preserve">ATENÇÃO: </t>
  </si>
  <si>
    <t>Número do Parecer de Acesso (NS):</t>
  </si>
  <si>
    <t xml:space="preserve">Central Geradora: </t>
  </si>
  <si>
    <t>Microgeração</t>
  </si>
  <si>
    <t>Central Geradora</t>
  </si>
  <si>
    <t>Minigeração</t>
  </si>
  <si>
    <t>Número do cliente:</t>
  </si>
  <si>
    <t>Número da Instalação:</t>
  </si>
  <si>
    <t xml:space="preserve">Grupo: </t>
  </si>
  <si>
    <t>Grupo</t>
  </si>
  <si>
    <t>A</t>
  </si>
  <si>
    <t>B</t>
  </si>
  <si>
    <t>Tensão de Atendimento (V):</t>
  </si>
  <si>
    <t>Tensão de atendimento (V):</t>
  </si>
  <si>
    <t>127/220</t>
  </si>
  <si>
    <t>120/240</t>
  </si>
  <si>
    <t xml:space="preserve">Titular da UC: </t>
  </si>
  <si>
    <t>CPF/CNPJ:</t>
  </si>
  <si>
    <t>2 – IDENTIFICAÇÃO DO PARECER DE ACESSO</t>
  </si>
  <si>
    <t>3 – DADOS DA UNIDADE CONSUMIDORA-UC</t>
  </si>
  <si>
    <t>Tipo de Conexão</t>
  </si>
  <si>
    <t>CONEXÃO EM BAIXA TENSÃO</t>
  </si>
  <si>
    <t>CONEXÃO EM MÉDIA/ALTA TENSÃO</t>
  </si>
  <si>
    <t>Tipo de Disjuntor</t>
  </si>
  <si>
    <t>Monopolar</t>
  </si>
  <si>
    <t>Bipolar</t>
  </si>
  <si>
    <t>Tripolar</t>
  </si>
  <si>
    <t>DE:</t>
  </si>
  <si>
    <t>PARA:</t>
  </si>
  <si>
    <t>Justificativa da alteração (campo obrigatório):</t>
  </si>
  <si>
    <t>Disjuntor Geral do Padrão (Conforme ND 5.2):</t>
  </si>
  <si>
    <t>Disjuntor Individual:</t>
  </si>
  <si>
    <t>Quantidade de Disjuntor Geral:</t>
  </si>
  <si>
    <t>Quantidade:</t>
  </si>
  <si>
    <t>Potência:</t>
  </si>
  <si>
    <t>Fabricante:</t>
  </si>
  <si>
    <t>Modelo:</t>
  </si>
  <si>
    <t>Impedância %</t>
  </si>
  <si>
    <t>Tipo de Subestação Conforme ND 5.3</t>
  </si>
  <si>
    <t>Tipo de Subestação De:</t>
  </si>
  <si>
    <t>N°1</t>
  </si>
  <si>
    <t>N°5</t>
  </si>
  <si>
    <t>N°2</t>
  </si>
  <si>
    <t>N°4</t>
  </si>
  <si>
    <t>N°8</t>
  </si>
  <si>
    <t>Para:</t>
  </si>
  <si>
    <t>Tipo de Ligação do Transformador:</t>
  </si>
  <si>
    <t>Entrada de Energia</t>
  </si>
  <si>
    <t>Tipo de Ligação do Transformador</t>
  </si>
  <si>
    <t xml:space="preserve">Y-∆ </t>
  </si>
  <si>
    <t>∆-Y</t>
  </si>
  <si>
    <t>Subestação Individual</t>
  </si>
  <si>
    <t>Subestação Compartilhada</t>
  </si>
  <si>
    <t>4 – DADOS TÉCNICOS DOS PROJETO ORIGINAL E DO NOVO PROJETO DA CENTRAL GERADORA</t>
  </si>
  <si>
    <t>Projeto Original</t>
  </si>
  <si>
    <t>Tipo de Fonte Primária:</t>
  </si>
  <si>
    <t>Tipo de Fonte Primária</t>
  </si>
  <si>
    <t>Solar</t>
  </si>
  <si>
    <t>Hidráulica</t>
  </si>
  <si>
    <t>Biomassa</t>
  </si>
  <si>
    <t>Cogeração Qualificada</t>
  </si>
  <si>
    <t>Eólica</t>
  </si>
  <si>
    <t>Tipo de Solicitação</t>
  </si>
  <si>
    <t>Modificação do projeto de central geradora</t>
  </si>
  <si>
    <t>Novo Projeto</t>
  </si>
  <si>
    <t>Apresentação de projeto com alternativa do art. 73 da REN 1.000</t>
  </si>
  <si>
    <t>Transformador Particular (kVA): Transformador A</t>
  </si>
  <si>
    <t>Transformador Particular (kVA): Transformador B</t>
  </si>
  <si>
    <t>5 – DOCUMENTAÇÃO A SER ANEXADA</t>
  </si>
  <si>
    <t>5.1 Projeto elétrico das instalações de conexão.</t>
  </si>
  <si>
    <t>5.3 Memorial descritivo contendo a planta de situação com indicação do local para construção da subestação, conforme Norma Técnica de Distribuição ND-5.3.</t>
  </si>
  <si>
    <t>5.4 Diagrama unifilar conforme tipo de subestação e Diagrama de blocos do sistema de geração, proteção e carga.</t>
  </si>
  <si>
    <t>5.5 Certificado de conformidade do(s) inversor(es) ou número de registro de concessão no Inmetro do(s) inversor(es) para a tensão nominal de conexão com a rede.</t>
  </si>
  <si>
    <t>Qtd de instalações a receber crédito:</t>
  </si>
  <si>
    <t>5 – DECLARAÇÃO</t>
  </si>
  <si>
    <t>Diante da solicitação de modificação de projeto de central geradora ora apresentada, declaro estar ciente de:</t>
  </si>
  <si>
    <t xml:space="preserve">i. As condições técnicas e comerciais que serão apresentadas através do novo Parecer de Acesso (Orçamento de Conexão) poderão ser diferentes das condições apresentadas no parecer de acesso original. </t>
  </si>
  <si>
    <t>Assinatura do Consumidor/Responsável Legal:</t>
  </si>
  <si>
    <t>Local e data:</t>
  </si>
  <si>
    <t>ii. Quanto as cláusulas contratuais de resilição assinadas por mim no CUSD (Contrato de Uso do Sistema de Distribuição) com esta companhia (para o caso de cliente atendido em média tensão).</t>
  </si>
  <si>
    <t>Número do Parecer de Acesso: O número do Parecer de Aceso se refere ao número da NS (Nota de Serviço) gerado para atendimento ao pedido de solicitação de acesso.</t>
  </si>
  <si>
    <t>Micro Central Geradora: caracterizada por potência instalada até 75 kW.</t>
  </si>
  <si>
    <t>Mini Central Geradora: Caracterizada por potência maior que 75 kW e menor ou igual a 5 MW.</t>
  </si>
  <si>
    <t>Número de Cliente: É a referência de identificação do cliente cadastrado na base de dados Cemig.</t>
  </si>
  <si>
    <t>Número de Instalação: É a referência de Identificação da Unidade Consumidora cadastrada na base de dados Cemig.</t>
  </si>
  <si>
    <t>Classificação: Classificação em relação à tensão de atendimento – Grupo A (média/alta tensão) e Grupo B (baixa tensão)</t>
  </si>
  <si>
    <t>Tensão de Atendimento: Informe a tensão de atendimento em Volts.</t>
  </si>
  <si>
    <t>Titular da UC: Titular da Unidade Consumidora.</t>
  </si>
  <si>
    <t>CPF/CNPJ: Informe o CPF se pessoa física ou CNPJ se pessoa jurídica.</t>
  </si>
  <si>
    <t>Disjuntor Individual: Deverá ser informada a capacidade em amperes do disjunto individual do padrão Cemig e se é monopolar, bipolar ou tripolar.</t>
  </si>
  <si>
    <t>Disjuntor Geral: No caso de mais de uma unidade consumidora (edificação de uso coletivo, agrupamento), informe a corrente nominal do disjuntor geral instalado.</t>
  </si>
  <si>
    <t xml:space="preserve">Transformador particular (kVA): Informe o arranjo de alimentação e os dados técnicos do(s) transformador(es).   </t>
  </si>
  <si>
    <t>Nº Tipo de Subestação Conforme ND 5.3: Identifique o número de subestação conforme ND 5.3 e a modificação requerida.</t>
  </si>
  <si>
    <t>Tipo de Ligação do Transformador: Informe o tipo de ligação Y-∆ ou ∆-Y e a modificação requerida.</t>
  </si>
  <si>
    <t>Entrada de Energia: Informe se haverá modificação da configuração da entrada de energia em relação ao atendimento. Será avaliado em que fase o atendimento se encontra e se a solicitação provocará mudanças na solução proposta.</t>
  </si>
  <si>
    <t>Projeto Original Informe os dados técnicos iniciais de projeto da Central Geradora.</t>
  </si>
  <si>
    <t>Novo Projeto: Informe os novos dados técnicos de projeto da Central Geradora.</t>
  </si>
  <si>
    <r>
      <rPr>
        <sz val="11"/>
        <color theme="1"/>
        <rFont val="Calibri"/>
        <family val="2"/>
        <scheme val="minor"/>
      </rPr>
      <t xml:space="preserve">4. Alterações na Potência Ativa Instalada Total de Geração (kW) requeridas no pedido de acesso inicial </t>
    </r>
    <r>
      <rPr>
        <b/>
        <u/>
        <sz val="11"/>
        <color theme="1"/>
        <rFont val="Calibri"/>
        <family val="2"/>
        <scheme val="minor"/>
      </rPr>
      <t>não são permitidas e são objeto de nova solicitação de acesso</t>
    </r>
    <r>
      <rPr>
        <sz val="11"/>
        <color theme="1"/>
        <rFont val="Calibri"/>
        <family val="2"/>
        <scheme val="minor"/>
      </rPr>
      <t>.</t>
    </r>
  </si>
  <si>
    <r>
      <t xml:space="preserve">3. </t>
    </r>
    <r>
      <rPr>
        <sz val="11"/>
        <color theme="1"/>
        <rFont val="Calibri"/>
        <family val="2"/>
        <scheme val="minor"/>
      </rPr>
      <t>Para consumidores do grupo A, caso tenha sido feita a aprovação do projeto da subestação e coordenograma de proteção providenciar pedido de reanálise.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</si>
  <si>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Para consumidores do grupo A, é necessário que o processo de assinatura do CUSD (Contrato de Uso do Sistema de Distribuição) esteja concluído junto a Cemig. </t>
    </r>
  </si>
  <si>
    <r>
      <t xml:space="preserve">1. </t>
    </r>
    <r>
      <rPr>
        <sz val="11"/>
        <color theme="1"/>
        <rFont val="Calibri"/>
        <family val="2"/>
        <scheme val="minor"/>
      </rPr>
      <t>Somente são aceitos pedidos de modificação para Parecer de Acesso dentro do prazo de validade.</t>
    </r>
  </si>
  <si>
    <t xml:space="preserve">Tensão de Atendimento (kV): </t>
  </si>
  <si>
    <t>Tensão de atendiemento (kV)</t>
  </si>
  <si>
    <t>Alternativa Escolhida - Grupo B</t>
  </si>
  <si>
    <t>Alternativa Escolhida - Grupo A</t>
  </si>
  <si>
    <t>TERMO DE ANUÊNCIA DE SOLICITAÇÃO DE MODIFICAÇÃO EM PROJETO DE CENTRAL GERADORA - GRUPO A</t>
  </si>
  <si>
    <t>TERMO DE ANUÊNCIA DE SOLICITAÇÃO DE MODIFICAÇÃO EM PROJETO DE CENTRAL GERADORA - GRUPO B</t>
  </si>
  <si>
    <t>5.4 Certificado de conformidade do(s) inversor(es) ou número de registro de concessão no Inmetro do(s) inversor(es) para a tensão nominal de conexão com a rede.</t>
  </si>
  <si>
    <t>5.6 (Obrigatório no caso da alternativa 5 do art. 73) Documento com a descrição uso das funcionalidades dos dispositivos de interface com a rede e descrição do sistema de armazenamento, incluindo:
 - Previsão no projeto;
 - Detalhamento da forma de operação, com horário e patamares de injeção;
 - Certificado dos conversores;
 - Detalhamento do sistema de proteção para operação isolada.</t>
  </si>
  <si>
    <t>5.2 Memorial descritivo da central geradora.</t>
  </si>
  <si>
    <t>5.1 Formulário de acesso atualizado.</t>
  </si>
  <si>
    <t>5.2 Memorial descritivo da central geradora atualizado.</t>
  </si>
  <si>
    <t>5.3 Diagrama unifilar atualizado.</t>
  </si>
  <si>
    <t>5.6 - Orçamento de conexão (parecer de acesso) assinado com a escolha da alternativa.</t>
  </si>
  <si>
    <t>5.5 Orçamento de conexão (parecer de acesso) assinado com a escolha da alternativa.</t>
  </si>
  <si>
    <t>5.7 (Obrigatório no caso da alternativa 5 do art. 73) Documento com a descrição uso das funcionalidades dos dispositivos de interface com a rede e descrição do sistema de armazenamento, incluindo:
 - Previsão no projeto;
 - Detalhamento da forma de operação, com horário e patamares de injeção;
 - Certificado dos conversores;
 - Detalhamento do sistema de proteção para operação isolada.</t>
  </si>
  <si>
    <t>Gerência de Processos Especiais de Expansão da Média e Baixa Tensão - EM/PE - Revisão F - 18/07/2024</t>
  </si>
  <si>
    <t>Instalação 1:</t>
  </si>
  <si>
    <t>Instalação 2:</t>
  </si>
  <si>
    <t>Instalação 3:</t>
  </si>
  <si>
    <t>Demanda a ser contratada de geração:</t>
  </si>
  <si>
    <t>kW</t>
  </si>
  <si>
    <t>Demanda a ser contratada de consumo: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</si>
</sst>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100000000000]000\.000\.000\-00;00\.000\.000\/0000\-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0" tint="-0.14996795556505021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1" tint="0.34998626667073579"/>
      </top>
      <bottom style="thin">
        <color theme="0" tint="-0.1499679555650502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2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justify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164" fontId="4" fillId="0" borderId="13" xfId="0" applyNumberFormat="1" applyFont="1" applyBorder="1" applyAlignment="1" applyProtection="1">
      <alignment horizontal="left"/>
      <protection locked="0"/>
    </xf>
    <xf numFmtId="164" fontId="4" fillId="0" borderId="14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Border="1" applyAlignment="1" applyProtection="1">
      <alignment horizontal="center"/>
      <protection locked="0"/>
    </xf>
    <xf numFmtId="1" fontId="4" fillId="0" borderId="12" xfId="1" applyNumberFormat="1" applyFont="1" applyBorder="1" applyAlignment="1" applyProtection="1">
      <alignment horizontal="center"/>
      <protection locked="0"/>
    </xf>
    <xf numFmtId="1" fontId="4" fillId="0" borderId="13" xfId="1" applyNumberFormat="1" applyFont="1" applyBorder="1" applyAlignment="1" applyProtection="1">
      <alignment horizontal="center"/>
      <protection locked="0"/>
    </xf>
    <xf numFmtId="1" fontId="4" fillId="0" borderId="14" xfId="1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</cellXfs>
  <cellStyles count="2">
    <cellStyle name="Normal" xfId="0" builtinId="0"/>
    <cellStyle name="Porcentagem" xfId="1" builtinId="5"/>
  </cellStyles>
  <dxfs count="8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57150</xdr:rowOff>
    </xdr:from>
    <xdr:to>
      <xdr:col>9</xdr:col>
      <xdr:colOff>19050</xdr:colOff>
      <xdr:row>4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138273-2262-403F-BCC6-872579DC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0"/>
          <a:ext cx="1343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57150</xdr:rowOff>
    </xdr:from>
    <xdr:to>
      <xdr:col>9</xdr:col>
      <xdr:colOff>19050</xdr:colOff>
      <xdr:row>4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D85540-05CD-470F-9666-20F6C2E5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0"/>
          <a:ext cx="1343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8BC4-04DE-40CC-8ECE-C9048FBB047A}">
  <dimension ref="B2:AS101"/>
  <sheetViews>
    <sheetView showGridLines="0" showRowColHeaders="0" tabSelected="1" zoomScaleNormal="100" workbookViewId="0">
      <selection activeCell="B9" sqref="B9:X9"/>
    </sheetView>
  </sheetViews>
  <sheetFormatPr defaultRowHeight="15" x14ac:dyDescent="0.25"/>
  <cols>
    <col min="1" max="77" width="2.7109375" customWidth="1"/>
    <col min="78" max="212" width="3.7109375" customWidth="1"/>
  </cols>
  <sheetData>
    <row r="2" spans="2:4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36" t="s">
        <v>110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7"/>
    </row>
    <row r="3" spans="2:45" x14ac:dyDescent="0.25">
      <c r="B3" s="3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45" x14ac:dyDescent="0.25">
      <c r="B4" s="3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9"/>
    </row>
    <row r="5" spans="2:4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40" t="s">
        <v>120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1"/>
    </row>
    <row r="7" spans="2:45" x14ac:dyDescent="0.25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2"/>
    </row>
    <row r="8" spans="2:45" ht="3" customHeight="1" thickBot="1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8"/>
    </row>
    <row r="9" spans="2:45" x14ac:dyDescent="0.25">
      <c r="B9" s="42" t="s">
        <v>67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Z9" t="str">
        <f>IF(B9=Dados!A3,"Alternativa escolhida:","")</f>
        <v/>
      </c>
      <c r="AH9" s="44"/>
      <c r="AI9" s="45"/>
      <c r="AJ9" s="45"/>
      <c r="AS9" s="10"/>
    </row>
    <row r="10" spans="2:45" ht="3" customHeight="1" x14ac:dyDescent="0.25"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5"/>
      <c r="Z10" s="5"/>
      <c r="AA10" s="5"/>
      <c r="AB10" s="5"/>
      <c r="AC10" s="5"/>
      <c r="AD10" s="5"/>
      <c r="AE10" s="5"/>
      <c r="AF10" s="5"/>
      <c r="AG10" s="5"/>
      <c r="AH10" s="11"/>
      <c r="AI10" s="11"/>
      <c r="AJ10" s="11"/>
      <c r="AK10" s="5"/>
      <c r="AL10" s="5"/>
      <c r="AM10" s="5"/>
      <c r="AN10" s="5"/>
      <c r="AO10" s="5"/>
      <c r="AP10" s="5"/>
      <c r="AQ10" s="5"/>
      <c r="AR10" s="5"/>
      <c r="AS10" s="9"/>
    </row>
    <row r="11" spans="2:45" ht="3" customHeight="1" x14ac:dyDescent="0.25"/>
    <row r="12" spans="2:45" x14ac:dyDescent="0.25">
      <c r="B12" s="30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2"/>
    </row>
    <row r="13" spans="2:45" ht="3" customHeight="1" thickBot="1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8"/>
    </row>
    <row r="14" spans="2:45" x14ac:dyDescent="0.25">
      <c r="B14" s="3" t="s">
        <v>5</v>
      </c>
      <c r="O14" s="44"/>
      <c r="P14" s="45"/>
      <c r="Q14" s="45"/>
      <c r="R14" s="45"/>
      <c r="S14" s="46"/>
      <c r="V14" t="s">
        <v>6</v>
      </c>
      <c r="AC14" s="47" t="str">
        <f>Dados!A11</f>
        <v>Microgeração</v>
      </c>
      <c r="AD14" s="48"/>
      <c r="AE14" s="48"/>
      <c r="AF14" s="48"/>
      <c r="AG14" s="49"/>
      <c r="AJ14" t="s">
        <v>12</v>
      </c>
      <c r="AM14" t="s">
        <v>15</v>
      </c>
      <c r="AS14" s="10"/>
    </row>
    <row r="15" spans="2:45" ht="3" customHeight="1" thickBot="1" x14ac:dyDescent="0.3">
      <c r="B15" s="3"/>
      <c r="AS15" s="10"/>
    </row>
    <row r="16" spans="2:45" x14ac:dyDescent="0.25">
      <c r="B16" s="3" t="s">
        <v>10</v>
      </c>
      <c r="I16" s="44"/>
      <c r="J16" s="45"/>
      <c r="K16" s="45"/>
      <c r="L16" s="45"/>
      <c r="M16" s="46"/>
      <c r="P16" t="s">
        <v>11</v>
      </c>
      <c r="X16" s="44"/>
      <c r="Y16" s="45"/>
      <c r="Z16" s="45"/>
      <c r="AA16" s="45"/>
      <c r="AB16" s="46"/>
      <c r="AD16" t="s">
        <v>16</v>
      </c>
      <c r="AN16" s="44"/>
      <c r="AO16" s="45"/>
      <c r="AP16" s="45"/>
      <c r="AQ16" s="45"/>
      <c r="AR16" s="46"/>
      <c r="AS16" s="10"/>
    </row>
    <row r="17" spans="2:45" ht="3" customHeight="1" thickBot="1" x14ac:dyDescent="0.3">
      <c r="B17" s="3"/>
      <c r="AS17" s="10"/>
    </row>
    <row r="18" spans="2:45" x14ac:dyDescent="0.25">
      <c r="B18" s="3" t="s">
        <v>20</v>
      </c>
      <c r="G18" s="5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C18" t="s">
        <v>21</v>
      </c>
      <c r="AG18" s="51"/>
      <c r="AH18" s="52"/>
      <c r="AI18" s="52"/>
      <c r="AJ18" s="52"/>
      <c r="AK18" s="52"/>
      <c r="AL18" s="52"/>
      <c r="AM18" s="53"/>
      <c r="AS18" s="10"/>
    </row>
    <row r="19" spans="2:45" ht="3" customHeight="1" x14ac:dyDescent="0.25">
      <c r="B19" s="4"/>
      <c r="C19" s="5"/>
      <c r="D19" s="5"/>
      <c r="E19" s="5"/>
      <c r="F19" s="5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5"/>
      <c r="AB19" s="5"/>
      <c r="AC19" s="5"/>
      <c r="AD19" s="5"/>
      <c r="AE19" s="5"/>
      <c r="AF19" s="5"/>
      <c r="AG19" s="14"/>
      <c r="AH19" s="14"/>
      <c r="AI19" s="14"/>
      <c r="AJ19" s="14"/>
      <c r="AK19" s="14"/>
      <c r="AL19" s="14"/>
      <c r="AM19" s="14"/>
      <c r="AN19" s="5"/>
      <c r="AO19" s="5"/>
      <c r="AP19" s="5"/>
      <c r="AQ19" s="5"/>
      <c r="AR19" s="5"/>
      <c r="AS19" s="9"/>
    </row>
    <row r="20" spans="2:45" ht="3" customHeight="1" x14ac:dyDescent="0.25"/>
    <row r="21" spans="2:45" x14ac:dyDescent="0.25">
      <c r="B21" s="30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</row>
    <row r="22" spans="2:45" x14ac:dyDescent="0.25">
      <c r="B22" s="54" t="str">
        <f>Dados!A25</f>
        <v>CONEXÃO EM BAIXA TENSÃO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6"/>
    </row>
    <row r="23" spans="2:45" ht="3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8"/>
    </row>
    <row r="24" spans="2:45" x14ac:dyDescent="0.25">
      <c r="B24" s="3" t="s">
        <v>35</v>
      </c>
      <c r="R24" t="s">
        <v>31</v>
      </c>
      <c r="T24" s="44"/>
      <c r="U24" s="45"/>
      <c r="V24" s="45"/>
      <c r="W24" s="45"/>
      <c r="X24" s="46"/>
      <c r="Z24" s="44"/>
      <c r="AA24" s="45"/>
      <c r="AB24" s="45"/>
      <c r="AC24" t="s">
        <v>14</v>
      </c>
      <c r="AE24" t="s">
        <v>32</v>
      </c>
      <c r="AH24" s="44"/>
      <c r="AI24" s="45"/>
      <c r="AJ24" s="45"/>
      <c r="AK24" s="45"/>
      <c r="AL24" s="46"/>
      <c r="AN24" s="44"/>
      <c r="AO24" s="45"/>
      <c r="AP24" s="45"/>
      <c r="AQ24" t="s">
        <v>14</v>
      </c>
      <c r="AS24" s="10"/>
    </row>
    <row r="25" spans="2:45" ht="3" customHeight="1" thickBot="1" x14ac:dyDescent="0.3">
      <c r="B25" s="3"/>
      <c r="AS25" s="10"/>
    </row>
    <row r="26" spans="2:45" x14ac:dyDescent="0.25">
      <c r="B26" s="3" t="s">
        <v>33</v>
      </c>
      <c r="R26" s="50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10"/>
    </row>
    <row r="27" spans="2:45" x14ac:dyDescent="0.25">
      <c r="B27" s="3"/>
      <c r="R27" s="57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10"/>
    </row>
    <row r="28" spans="2:45" x14ac:dyDescent="0.25">
      <c r="B28" s="3"/>
      <c r="R28" s="57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10"/>
    </row>
    <row r="29" spans="2:45" ht="3" customHeight="1" thickBot="1" x14ac:dyDescent="0.3">
      <c r="B29" s="3"/>
      <c r="AS29" s="10"/>
    </row>
    <row r="30" spans="2:45" x14ac:dyDescent="0.25">
      <c r="B30" s="3" t="s">
        <v>34</v>
      </c>
      <c r="R30" t="s">
        <v>31</v>
      </c>
      <c r="T30" s="44"/>
      <c r="U30" s="45"/>
      <c r="V30" s="45"/>
      <c r="W30" s="45"/>
      <c r="X30" s="46"/>
      <c r="Z30" s="44"/>
      <c r="AA30" s="45"/>
      <c r="AB30" s="45"/>
      <c r="AC30" t="s">
        <v>14</v>
      </c>
      <c r="AE30" t="s">
        <v>32</v>
      </c>
      <c r="AH30" s="44"/>
      <c r="AI30" s="45"/>
      <c r="AJ30" s="45"/>
      <c r="AK30" s="45"/>
      <c r="AL30" s="46"/>
      <c r="AN30" s="44"/>
      <c r="AO30" s="45"/>
      <c r="AP30" s="45"/>
      <c r="AQ30" t="s">
        <v>14</v>
      </c>
      <c r="AS30" s="10"/>
    </row>
    <row r="31" spans="2:45" ht="3" customHeight="1" thickBot="1" x14ac:dyDescent="0.3">
      <c r="B31" s="3"/>
      <c r="AS31" s="10"/>
    </row>
    <row r="32" spans="2:45" x14ac:dyDescent="0.25">
      <c r="B32" s="3" t="s">
        <v>36</v>
      </c>
      <c r="R32" t="s">
        <v>31</v>
      </c>
      <c r="T32" s="44"/>
      <c r="U32" s="45"/>
      <c r="V32" s="45"/>
      <c r="AE32" t="s">
        <v>32</v>
      </c>
      <c r="AH32" s="44"/>
      <c r="AI32" s="45"/>
      <c r="AJ32" s="45"/>
      <c r="AS32" s="10"/>
    </row>
    <row r="33" spans="2:45" ht="3" customHeight="1" thickBot="1" x14ac:dyDescent="0.3">
      <c r="B33" s="3"/>
      <c r="AS33" s="10"/>
    </row>
    <row r="34" spans="2:45" x14ac:dyDescent="0.25">
      <c r="B34" s="3" t="s">
        <v>33</v>
      </c>
      <c r="R34" s="50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10"/>
    </row>
    <row r="35" spans="2:45" x14ac:dyDescent="0.25">
      <c r="B35" s="3"/>
      <c r="R35" s="57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10"/>
    </row>
    <row r="36" spans="2:45" x14ac:dyDescent="0.25">
      <c r="B36" s="3"/>
      <c r="R36" s="57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10"/>
    </row>
    <row r="37" spans="2:45" ht="3" customHeight="1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9"/>
    </row>
    <row r="38" spans="2:45" ht="3" customHeight="1" x14ac:dyDescent="0.25"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:45" x14ac:dyDescent="0.25">
      <c r="B39" s="30" t="s">
        <v>57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2"/>
    </row>
    <row r="40" spans="2:45" ht="3" customHeight="1" thickBot="1" x14ac:dyDescent="0.3">
      <c r="B40" s="3"/>
      <c r="AS40" s="10"/>
    </row>
    <row r="41" spans="2:45" x14ac:dyDescent="0.25">
      <c r="B41" s="3" t="s">
        <v>59</v>
      </c>
      <c r="J41" s="50" t="s">
        <v>61</v>
      </c>
      <c r="K41" s="43"/>
      <c r="L41" s="43"/>
      <c r="M41" s="43"/>
      <c r="N41" s="43"/>
      <c r="O41" s="43"/>
      <c r="P41" s="43"/>
      <c r="Q41" s="43"/>
      <c r="R41" s="43"/>
      <c r="AS41" s="10"/>
    </row>
    <row r="42" spans="2:45" ht="3" customHeight="1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9"/>
    </row>
    <row r="43" spans="2:45" x14ac:dyDescent="0.25">
      <c r="B43" s="1" t="s">
        <v>58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8"/>
      <c r="X43" s="1" t="s">
        <v>68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8"/>
    </row>
    <row r="44" spans="2:45" ht="3" customHeight="1" x14ac:dyDescent="0.25">
      <c r="B44" s="3"/>
      <c r="W44" s="10"/>
      <c r="X44" s="3"/>
      <c r="AS44" s="10"/>
    </row>
    <row r="45" spans="2:45" ht="15.75" thickBot="1" x14ac:dyDescent="0.3">
      <c r="B45" s="33" t="s">
        <v>77</v>
      </c>
      <c r="C45" s="34"/>
      <c r="D45" s="34"/>
      <c r="E45" s="34"/>
      <c r="F45" s="34"/>
      <c r="G45" s="34"/>
      <c r="H45" s="34"/>
      <c r="I45" s="34"/>
      <c r="J45" s="34"/>
      <c r="K45" s="34"/>
      <c r="W45" s="10"/>
      <c r="X45" s="33" t="s">
        <v>77</v>
      </c>
      <c r="Y45" s="34"/>
      <c r="Z45" s="34"/>
      <c r="AA45" s="34"/>
      <c r="AB45" s="34"/>
      <c r="AC45" s="34"/>
      <c r="AD45" s="34"/>
      <c r="AE45" s="34"/>
      <c r="AF45" s="34"/>
      <c r="AG45" s="34"/>
      <c r="AS45" s="10"/>
    </row>
    <row r="46" spans="2:45" x14ac:dyDescent="0.25">
      <c r="B46" s="33"/>
      <c r="C46" s="34"/>
      <c r="D46" s="34"/>
      <c r="E46" s="34"/>
      <c r="F46" s="34"/>
      <c r="G46" s="34"/>
      <c r="H46" s="34"/>
      <c r="I46" s="34"/>
      <c r="J46" s="34"/>
      <c r="K46" s="34"/>
      <c r="M46" s="50"/>
      <c r="N46" s="43"/>
      <c r="O46" s="43"/>
      <c r="P46" s="43"/>
      <c r="Q46" s="43"/>
      <c r="R46" s="43"/>
      <c r="S46" s="43"/>
      <c r="T46" s="43"/>
      <c r="U46" s="43"/>
      <c r="W46" s="10"/>
      <c r="X46" s="33"/>
      <c r="Y46" s="34"/>
      <c r="Z46" s="34"/>
      <c r="AA46" s="34"/>
      <c r="AB46" s="34"/>
      <c r="AC46" s="34"/>
      <c r="AD46" s="34"/>
      <c r="AE46" s="34"/>
      <c r="AF46" s="34"/>
      <c r="AG46" s="34"/>
      <c r="AI46" s="50"/>
      <c r="AJ46" s="43"/>
      <c r="AK46" s="43"/>
      <c r="AL46" s="43"/>
      <c r="AM46" s="43"/>
      <c r="AN46" s="43"/>
      <c r="AO46" s="43"/>
      <c r="AP46" s="43"/>
      <c r="AQ46" s="43"/>
      <c r="AS46" s="10"/>
    </row>
    <row r="47" spans="2:45" ht="3" customHeight="1" thickBot="1" x14ac:dyDescent="0.3">
      <c r="B47" s="3"/>
      <c r="W47" s="10"/>
      <c r="X47" s="3"/>
      <c r="AS47" s="10"/>
    </row>
    <row r="48" spans="2:45" x14ac:dyDescent="0.25">
      <c r="B48" s="59" t="str">
        <f>IF($J$41="Solar","Potência Total Módulos (kW):",IF(OR($J$41="Hidráulica",$J$41="Biomassa",$J$41="Cogeração Qualificada"),"Potência Aparente (kVA):",IF($J$41="Eólica","Quantidade de Aerogeradores:","")))</f>
        <v>Potência Total Módulos (kW):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50"/>
      <c r="N48" s="43"/>
      <c r="O48" s="43"/>
      <c r="P48" s="43"/>
      <c r="Q48" s="43"/>
      <c r="R48" s="43"/>
      <c r="S48" s="43"/>
      <c r="T48" s="43"/>
      <c r="U48" s="43"/>
      <c r="W48" s="10"/>
      <c r="X48" s="59" t="str">
        <f>IF($J$41="Solar","Potência Total Módulos (kW):",IF(OR($J$41="Hidráulica",$J$41="Biomassa",$J$41="Cogeração Qualificada"),"Potência Aparente (kVA):",IF($J$41="Eólica","Quantidade de Aerogeradores:","")))</f>
        <v>Potência Total Módulos (kW):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50"/>
      <c r="AJ48" s="43"/>
      <c r="AK48" s="43"/>
      <c r="AL48" s="43"/>
      <c r="AM48" s="43"/>
      <c r="AN48" s="43"/>
      <c r="AO48" s="43"/>
      <c r="AP48" s="43"/>
      <c r="AQ48" s="43"/>
      <c r="AS48" s="10"/>
    </row>
    <row r="49" spans="2:45" ht="3" customHeight="1" thickBot="1" x14ac:dyDescent="0.3">
      <c r="B49" s="3"/>
      <c r="W49" s="10"/>
      <c r="X49" s="3"/>
      <c r="AS49" s="10"/>
    </row>
    <row r="50" spans="2:45" x14ac:dyDescent="0.25">
      <c r="B50" s="3" t="str">
        <f>IF($J$41="Solar","Potência Total Inversores (kW):",IF(OR($J$41="Hidráulica",$J$41="Biomassa",$J$41="Eólica",$J$41="Cogeração Qualificada"),"Potência Instalada (kW):",""))</f>
        <v>Potência Total Inversores (kW):</v>
      </c>
      <c r="M50" s="50"/>
      <c r="N50" s="43"/>
      <c r="O50" s="43"/>
      <c r="P50" s="43"/>
      <c r="Q50" s="43"/>
      <c r="R50" s="43"/>
      <c r="S50" s="43"/>
      <c r="T50" s="43"/>
      <c r="U50" s="43"/>
      <c r="W50" s="10"/>
      <c r="X50" s="3" t="str">
        <f>IF($J$41="Solar","Potência Total Inversores (kW):",IF(OR($J$41="Hidráulica",$J$41="Biomassa",$J$41="Eólica",$J$41="Cogeração Qualificada"),"Potência Instalada (kW):",""))</f>
        <v>Potência Total Inversores (kW):</v>
      </c>
      <c r="AI50" s="50"/>
      <c r="AJ50" s="43"/>
      <c r="AK50" s="43"/>
      <c r="AL50" s="43"/>
      <c r="AM50" s="43"/>
      <c r="AN50" s="43"/>
      <c r="AO50" s="43"/>
      <c r="AP50" s="43"/>
      <c r="AQ50" s="43"/>
      <c r="AS50" s="10"/>
    </row>
    <row r="51" spans="2:45" ht="3" customHeight="1" thickBot="1" x14ac:dyDescent="0.3">
      <c r="B51" s="3"/>
      <c r="W51" s="10"/>
      <c r="X51" s="3"/>
      <c r="AS51" s="10"/>
    </row>
    <row r="52" spans="2:45" x14ac:dyDescent="0.25">
      <c r="B52" s="3" t="str">
        <f>IF($J$41="Solar","Área dos Arranjos (m²):",IF(OR($J$41="Hidráulica",$J$41="Biomassa",$J$41="Eólica",$J$41="Cogeração Qualificada"),"Fator de Potência:",""))</f>
        <v>Área dos Arranjos (m²):</v>
      </c>
      <c r="M52" s="50"/>
      <c r="N52" s="43"/>
      <c r="O52" s="43"/>
      <c r="P52" s="43"/>
      <c r="Q52" s="43"/>
      <c r="R52" s="43"/>
      <c r="S52" s="43"/>
      <c r="T52" s="43"/>
      <c r="U52" s="43"/>
      <c r="W52" s="10"/>
      <c r="X52" s="3" t="str">
        <f>IF($J$41="Solar","Área dos Arranjos (m²):",IF(OR($J$41="Hidráulica",$J$41="Biomassa",$J$41="Eólica",$J$41="Cogeração Qualificada"),"Fator de Potência:",""))</f>
        <v>Área dos Arranjos (m²):</v>
      </c>
      <c r="AI52" s="50"/>
      <c r="AJ52" s="43"/>
      <c r="AK52" s="43"/>
      <c r="AL52" s="43"/>
      <c r="AM52" s="43"/>
      <c r="AN52" s="43"/>
      <c r="AO52" s="43"/>
      <c r="AP52" s="43"/>
      <c r="AQ52" s="43"/>
      <c r="AS52" s="10"/>
    </row>
    <row r="53" spans="2:45" ht="3" customHeight="1" thickBot="1" x14ac:dyDescent="0.3">
      <c r="B53" s="3"/>
      <c r="W53" s="10"/>
      <c r="X53" s="3"/>
      <c r="AS53" s="10"/>
    </row>
    <row r="54" spans="2:45" x14ac:dyDescent="0.25">
      <c r="B54" s="3" t="str">
        <f>IF($J$41="Solar","Quantidade de Módulos:",IF($J$41="Hidráulica","Tensão (kV):",IF(OR($J$41="Cogeração Qualificada",$J$41="Biomassa"),"Combustível:",IF($J$41="Eólica","Fabricante dos Aerogeradores:",""))))</f>
        <v>Quantidade de Módulos:</v>
      </c>
      <c r="M54" s="50"/>
      <c r="N54" s="43"/>
      <c r="O54" s="43"/>
      <c r="P54" s="43"/>
      <c r="Q54" s="43"/>
      <c r="R54" s="43"/>
      <c r="S54" s="43"/>
      <c r="T54" s="43"/>
      <c r="U54" s="43"/>
      <c r="W54" s="10"/>
      <c r="X54" s="3" t="str">
        <f>IF($J$41="Solar","Quantidade de Módulos:",IF($J$41="Hidráulica","Tensão (kV):",IF(OR($J$41="Cogeração Qualificada",$J$41="Biomassa"),"Combustível:",IF($J$41="Eólica","Fabricante dos Aerogeradores:",""))))</f>
        <v>Quantidade de Módulos:</v>
      </c>
      <c r="AI54" s="50"/>
      <c r="AJ54" s="43"/>
      <c r="AK54" s="43"/>
      <c r="AL54" s="43"/>
      <c r="AM54" s="43"/>
      <c r="AN54" s="43"/>
      <c r="AO54" s="43"/>
      <c r="AP54" s="43"/>
      <c r="AQ54" s="43"/>
      <c r="AS54" s="10"/>
    </row>
    <row r="55" spans="2:45" ht="3" customHeight="1" thickBot="1" x14ac:dyDescent="0.3">
      <c r="B55" s="3"/>
      <c r="W55" s="10"/>
      <c r="X55" s="3"/>
      <c r="AS55" s="10"/>
    </row>
    <row r="56" spans="2:45" x14ac:dyDescent="0.25">
      <c r="B56" s="3" t="str">
        <f>IF($J$41="Solar","Modelo dos Módulos:",IF(OR($J$41="Cogeração Qualificada",$J$41="Biomassa"),"Máquina Motriz (Motor/Turbina):",IF($J$41="Eólica","Altura da pá (m):",IF($J$41="Hidráulica","Nome do rio:",""))))</f>
        <v>Modelo dos Módulos:</v>
      </c>
      <c r="M56" s="50"/>
      <c r="N56" s="43"/>
      <c r="O56" s="43"/>
      <c r="P56" s="43"/>
      <c r="Q56" s="43"/>
      <c r="R56" s="43"/>
      <c r="S56" s="43"/>
      <c r="T56" s="43"/>
      <c r="U56" s="43"/>
      <c r="W56" s="10"/>
      <c r="X56" s="3" t="str">
        <f>IF($J$41="Solar","Modelo dos Módulos:",IF(OR($J$41="Cogeração Qualificada",$J$41="Biomassa"),"Máquina Motriz (Motor/Turbina):",IF($J$41="Eólica","Altura da pá (m):",IF($J$41="Hidráulica","Nome do rio:",""))))</f>
        <v>Modelo dos Módulos:</v>
      </c>
      <c r="AI56" s="50"/>
      <c r="AJ56" s="43"/>
      <c r="AK56" s="43"/>
      <c r="AL56" s="43"/>
      <c r="AM56" s="43"/>
      <c r="AN56" s="43"/>
      <c r="AO56" s="43"/>
      <c r="AP56" s="43"/>
      <c r="AQ56" s="43"/>
      <c r="AS56" s="10"/>
    </row>
    <row r="57" spans="2:45" ht="3" customHeight="1" thickBot="1" x14ac:dyDescent="0.3">
      <c r="B57" s="3"/>
      <c r="W57" s="10"/>
      <c r="X57" s="3"/>
      <c r="AS57" s="10"/>
    </row>
    <row r="58" spans="2:45" x14ac:dyDescent="0.25">
      <c r="B58" s="3" t="str">
        <f>IF($J$41="Solar","Fabricante dos Módulos:",IF($J$41="Hidráulica","Nível Oper. Normal de Jusante (m):",IF(OR($J$41="Cogeração Qualificada",$J$41="Biomassa"),"Ciclo Termodinâmico (Aberto/Fechado):",IF($J$41="Eólica","Eixo do rotor:",""))))</f>
        <v>Fabricante dos Módulos:</v>
      </c>
      <c r="M58" s="50"/>
      <c r="N58" s="43"/>
      <c r="O58" s="43"/>
      <c r="P58" s="43"/>
      <c r="Q58" s="43"/>
      <c r="R58" s="43"/>
      <c r="S58" s="43"/>
      <c r="T58" s="43"/>
      <c r="U58" s="43"/>
      <c r="W58" s="10"/>
      <c r="X58" s="3" t="str">
        <f>IF($J$41="Solar","Fabricante dos Módulos:",IF($J$41="Hidráulica","Nível Oper. Normal de Jusante (m):",IF(OR($J$41="Cogeração Qualificada",$J$41="Biomassa"),"Ciclo Termodinâmico (Aberto/Fechado):",IF($J$41="Eólica","Eixo do rotor:",""))))</f>
        <v>Fabricante dos Módulos:</v>
      </c>
      <c r="AI58" s="50"/>
      <c r="AJ58" s="43"/>
      <c r="AK58" s="43"/>
      <c r="AL58" s="43"/>
      <c r="AM58" s="43"/>
      <c r="AN58" s="43"/>
      <c r="AO58" s="43"/>
      <c r="AP58" s="43"/>
      <c r="AQ58" s="43"/>
      <c r="AS58" s="10"/>
    </row>
    <row r="59" spans="2:45" ht="3" customHeight="1" thickBot="1" x14ac:dyDescent="0.3">
      <c r="B59" s="3"/>
      <c r="W59" s="10"/>
      <c r="X59" s="3"/>
      <c r="AS59" s="10"/>
    </row>
    <row r="60" spans="2:45" x14ac:dyDescent="0.25">
      <c r="B60" s="3" t="str">
        <f>IF($J$41="Solar","Quantidade de Inversores:",IF(OR($J$41="Cogeração Qualificada",$J$41="Biomassa"),"Nº do Despacho de qualificação:",IF($J$41="Eólica","Modelo dos Aerogeradores:",IF($J$41="Hidráulica","Nível Opera. Normal de Montante (m):",""))))</f>
        <v>Quantidade de Inversores:</v>
      </c>
      <c r="M60" s="50"/>
      <c r="N60" s="43"/>
      <c r="O60" s="43"/>
      <c r="P60" s="43"/>
      <c r="Q60" s="43"/>
      <c r="R60" s="43"/>
      <c r="S60" s="43"/>
      <c r="T60" s="43"/>
      <c r="U60" s="43"/>
      <c r="W60" s="10"/>
      <c r="X60" s="3" t="str">
        <f>IF($J$41="Solar","Quantidade de Inversores:",IF(OR($J$41="Cogeração Qualificada",$J$41="Biomassa"),"Nº do Despacho de qualificação:",IF($J$41="Eólica","Modelo dos Aerogeradores:",IF($J$41="Hidráulica","Nível Opera. Normal de Montante (m):",""))))</f>
        <v>Quantidade de Inversores:</v>
      </c>
      <c r="AI60" s="50"/>
      <c r="AJ60" s="43"/>
      <c r="AK60" s="43"/>
      <c r="AL60" s="43"/>
      <c r="AM60" s="43"/>
      <c r="AN60" s="43"/>
      <c r="AO60" s="43"/>
      <c r="AP60" s="43"/>
      <c r="AQ60" s="43"/>
      <c r="AS60" s="10"/>
    </row>
    <row r="61" spans="2:45" ht="3" customHeight="1" thickBot="1" x14ac:dyDescent="0.3">
      <c r="B61" s="3"/>
      <c r="W61" s="10"/>
      <c r="X61" s="3"/>
      <c r="AS61" s="10"/>
    </row>
    <row r="62" spans="2:45" x14ac:dyDescent="0.25">
      <c r="B62" s="3" t="str">
        <f>IF($J$41="Solar","Modelo dos Inversores:",IF($J$41="Hidráulica","Sub-bacia:",""))</f>
        <v>Modelo dos Inversores:</v>
      </c>
      <c r="M62" s="50"/>
      <c r="N62" s="43"/>
      <c r="O62" s="43"/>
      <c r="P62" s="43"/>
      <c r="Q62" s="43"/>
      <c r="R62" s="43"/>
      <c r="S62" s="43"/>
      <c r="T62" s="43"/>
      <c r="U62" s="43"/>
      <c r="W62" s="10"/>
      <c r="X62" s="3" t="str">
        <f>IF($J$41="Solar","Modelo dos Inversores:",IF($J$41="Hidráulica","Sub-bacia:",""))</f>
        <v>Modelo dos Inversores:</v>
      </c>
      <c r="AI62" s="50"/>
      <c r="AJ62" s="43"/>
      <c r="AK62" s="43"/>
      <c r="AL62" s="43"/>
      <c r="AM62" s="43"/>
      <c r="AN62" s="43"/>
      <c r="AO62" s="43"/>
      <c r="AP62" s="43"/>
      <c r="AQ62" s="43"/>
      <c r="AS62" s="10"/>
    </row>
    <row r="63" spans="2:45" ht="3" customHeight="1" thickBot="1" x14ac:dyDescent="0.3">
      <c r="B63" s="3"/>
      <c r="W63" s="10"/>
      <c r="X63" s="3"/>
      <c r="AS63" s="10"/>
    </row>
    <row r="64" spans="2:45" x14ac:dyDescent="0.25">
      <c r="B64" s="3" t="str">
        <f>IF($J$41="Solar","Fabricante dos Inversores:","")</f>
        <v>Fabricante dos Inversores:</v>
      </c>
      <c r="M64" s="50"/>
      <c r="N64" s="43"/>
      <c r="O64" s="43"/>
      <c r="P64" s="43"/>
      <c r="Q64" s="43"/>
      <c r="R64" s="43"/>
      <c r="S64" s="43"/>
      <c r="T64" s="43"/>
      <c r="U64" s="43"/>
      <c r="W64" s="10"/>
      <c r="X64" s="3" t="str">
        <f>IF($J$41="Solar","Fabricante dos Inversores:","")</f>
        <v>Fabricante dos Inversores:</v>
      </c>
      <c r="AI64" s="50"/>
      <c r="AJ64" s="43"/>
      <c r="AK64" s="43"/>
      <c r="AL64" s="43"/>
      <c r="AM64" s="43"/>
      <c r="AN64" s="43"/>
      <c r="AO64" s="43"/>
      <c r="AP64" s="43"/>
      <c r="AQ64" s="43"/>
      <c r="AS64" s="10"/>
    </row>
    <row r="65" spans="2:45" ht="3" customHeight="1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9"/>
      <c r="X65" s="4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9"/>
    </row>
    <row r="66" spans="2:45" ht="3" customHeight="1" x14ac:dyDescent="0.25"/>
    <row r="67" spans="2:45" x14ac:dyDescent="0.25">
      <c r="B67" s="30" t="s">
        <v>72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</row>
    <row r="68" spans="2:45" ht="3" customHeight="1" x14ac:dyDescent="0.25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8"/>
    </row>
    <row r="69" spans="2:45" x14ac:dyDescent="0.25">
      <c r="B69" s="3" t="s">
        <v>114</v>
      </c>
      <c r="AS69" s="10"/>
    </row>
    <row r="70" spans="2:45" ht="3" customHeight="1" x14ac:dyDescent="0.25">
      <c r="B70" s="3"/>
      <c r="AS70" s="10"/>
    </row>
    <row r="71" spans="2:45" x14ac:dyDescent="0.25">
      <c r="B71" s="3" t="s">
        <v>115</v>
      </c>
      <c r="AS71" s="10"/>
    </row>
    <row r="72" spans="2:45" ht="3" customHeight="1" x14ac:dyDescent="0.25">
      <c r="B72" s="3"/>
      <c r="AS72" s="10"/>
    </row>
    <row r="73" spans="2:45" x14ac:dyDescent="0.25">
      <c r="B73" s="3" t="s">
        <v>116</v>
      </c>
      <c r="AS73" s="10"/>
    </row>
    <row r="74" spans="2:45" ht="3" customHeight="1" x14ac:dyDescent="0.25">
      <c r="B74" s="3"/>
      <c r="AS74" s="10"/>
    </row>
    <row r="75" spans="2:45" x14ac:dyDescent="0.25">
      <c r="B75" s="33" t="s">
        <v>111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5"/>
    </row>
    <row r="76" spans="2:45" x14ac:dyDescent="0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5"/>
    </row>
    <row r="77" spans="2:45" ht="3" customHeight="1" x14ac:dyDescent="0.25">
      <c r="B77" s="3"/>
      <c r="AS77" s="10"/>
    </row>
    <row r="78" spans="2:45" ht="15" customHeight="1" x14ac:dyDescent="0.25">
      <c r="B78" s="33" t="s">
        <v>118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5"/>
    </row>
    <row r="79" spans="2:45" ht="3" customHeight="1" x14ac:dyDescent="0.25">
      <c r="B79" s="3"/>
      <c r="AS79" s="10"/>
    </row>
    <row r="80" spans="2:45" ht="15" customHeight="1" x14ac:dyDescent="0.25">
      <c r="B80" s="33" t="s">
        <v>112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5"/>
    </row>
    <row r="81" spans="2:45" x14ac:dyDescent="0.25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5"/>
    </row>
    <row r="82" spans="2:45" x14ac:dyDescent="0.2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5"/>
    </row>
    <row r="83" spans="2:45" x14ac:dyDescent="0.25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5"/>
    </row>
    <row r="84" spans="2:45" x14ac:dyDescent="0.25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5"/>
    </row>
    <row r="85" spans="2:45" x14ac:dyDescent="0.2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5"/>
    </row>
    <row r="86" spans="2:45" ht="3" customHeight="1" x14ac:dyDescent="0.25"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1"/>
    </row>
    <row r="87" spans="2:45" ht="3" customHeight="1" x14ac:dyDescent="0.25"/>
    <row r="88" spans="2:45" x14ac:dyDescent="0.25">
      <c r="B88" s="30" t="s">
        <v>78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2"/>
    </row>
    <row r="89" spans="2:45" ht="3" customHeight="1" x14ac:dyDescent="0.25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8"/>
    </row>
    <row r="90" spans="2:45" x14ac:dyDescent="0.25">
      <c r="B90" s="3" t="s">
        <v>79</v>
      </c>
      <c r="AS90" s="10"/>
    </row>
    <row r="91" spans="2:45" ht="3" customHeight="1" x14ac:dyDescent="0.25">
      <c r="B91" s="3"/>
      <c r="AS91" s="10"/>
    </row>
    <row r="92" spans="2:45" x14ac:dyDescent="0.25">
      <c r="B92" s="33" t="s">
        <v>80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5"/>
    </row>
    <row r="93" spans="2:45" x14ac:dyDescent="0.2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5"/>
    </row>
    <row r="94" spans="2:45" ht="3" customHeight="1" x14ac:dyDescent="0.25">
      <c r="B94" s="3"/>
      <c r="AS94" s="10"/>
    </row>
    <row r="95" spans="2:45" x14ac:dyDescent="0.25">
      <c r="B95" s="33" t="s">
        <v>83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5"/>
    </row>
    <row r="96" spans="2:45" x14ac:dyDescent="0.2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5"/>
    </row>
    <row r="97" spans="2:45" ht="3" customHeight="1" x14ac:dyDescent="0.25">
      <c r="B97" s="3"/>
      <c r="AS97" s="10"/>
    </row>
    <row r="98" spans="2:45" x14ac:dyDescent="0.25">
      <c r="B98" s="18" t="s">
        <v>82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V98" s="16" t="s">
        <v>81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23"/>
    </row>
    <row r="99" spans="2:45" ht="15.75" thickBot="1" x14ac:dyDescent="0.3">
      <c r="B99" s="1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4"/>
    </row>
    <row r="100" spans="2:45" x14ac:dyDescent="0.25">
      <c r="B100" s="15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6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25"/>
    </row>
    <row r="101" spans="2:45" x14ac:dyDescent="0.25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9"/>
    </row>
  </sheetData>
  <sheetProtection algorithmName="SHA-512" hashValue="b7tzKlEb24ibLgAwwzhEhcWmBulJNsW2BSDfkLft/BSeuvvkqFIHhiONLnQ/0CO1HZFdSyFIUK/uY7d31THOzw==" saltValue="L2D7fJSLvot+554c9nGZhw==" spinCount="100000" sheet="1" objects="1" scenarios="1"/>
  <mergeCells count="61">
    <mergeCell ref="B88:AS88"/>
    <mergeCell ref="B92:AS93"/>
    <mergeCell ref="B95:AS96"/>
    <mergeCell ref="C100:T100"/>
    <mergeCell ref="M64:U64"/>
    <mergeCell ref="AI64:AQ64"/>
    <mergeCell ref="B67:AS67"/>
    <mergeCell ref="B75:AS76"/>
    <mergeCell ref="B78:AS78"/>
    <mergeCell ref="M58:U58"/>
    <mergeCell ref="AI58:AQ58"/>
    <mergeCell ref="M60:U60"/>
    <mergeCell ref="AI60:AQ60"/>
    <mergeCell ref="M62:U62"/>
    <mergeCell ref="AI62:AQ62"/>
    <mergeCell ref="M52:U52"/>
    <mergeCell ref="AI52:AQ52"/>
    <mergeCell ref="M54:U54"/>
    <mergeCell ref="AI54:AQ54"/>
    <mergeCell ref="M56:U56"/>
    <mergeCell ref="AI56:AQ56"/>
    <mergeCell ref="B48:L48"/>
    <mergeCell ref="M48:U48"/>
    <mergeCell ref="X48:AH48"/>
    <mergeCell ref="AI48:AQ48"/>
    <mergeCell ref="M50:U50"/>
    <mergeCell ref="AI50:AQ50"/>
    <mergeCell ref="B39:AS39"/>
    <mergeCell ref="J41:R41"/>
    <mergeCell ref="B45:K46"/>
    <mergeCell ref="X45:AG46"/>
    <mergeCell ref="M46:U46"/>
    <mergeCell ref="AI46:AQ46"/>
    <mergeCell ref="T24:X24"/>
    <mergeCell ref="Z24:AB24"/>
    <mergeCell ref="AH24:AL24"/>
    <mergeCell ref="AN24:AP24"/>
    <mergeCell ref="R34:AR36"/>
    <mergeCell ref="R26:AR28"/>
    <mergeCell ref="T30:X30"/>
    <mergeCell ref="Z30:AB30"/>
    <mergeCell ref="AH30:AL30"/>
    <mergeCell ref="AN30:AP30"/>
    <mergeCell ref="T32:V32"/>
    <mergeCell ref="AH32:AJ32"/>
    <mergeCell ref="B12:AS12"/>
    <mergeCell ref="B80:AS85"/>
    <mergeCell ref="L2:AS4"/>
    <mergeCell ref="L5:AS5"/>
    <mergeCell ref="B7:AS7"/>
    <mergeCell ref="B9:X9"/>
    <mergeCell ref="AH9:AJ9"/>
    <mergeCell ref="O14:S14"/>
    <mergeCell ref="AC14:AG14"/>
    <mergeCell ref="I16:M16"/>
    <mergeCell ref="X16:AB16"/>
    <mergeCell ref="AN16:AR16"/>
    <mergeCell ref="G18:Z18"/>
    <mergeCell ref="AG18:AM18"/>
    <mergeCell ref="B21:AS21"/>
    <mergeCell ref="B22:AS22"/>
  </mergeCells>
  <dataValidations count="2">
    <dataValidation allowBlank="1" showInputMessage="1" showErrorMessage="1" promptTitle="Assin. do Consumidor/Responsável" prompt="Neste campo deve conter uma assinatura de próprio punho ou uma assinatura digital com certificação válida." sqref="V100:AS100" xr:uid="{E0E5DEC9-A84F-49E8-951F-5A0A254AA5F9}"/>
    <dataValidation type="whole" operator="greaterThan" allowBlank="1" showInputMessage="1" showErrorMessage="1" prompt="Apenas números" sqref="AG18:AM19" xr:uid="{DF7D142E-3930-4169-9AE9-2F48B5A160F8}">
      <formula1>0</formula1>
    </dataValidation>
  </dataValidations>
  <pageMargins left="0.7" right="0.7" top="0.75" bottom="0.75" header="0.3" footer="0.3"/>
  <pageSetup scale="72" orientation="portrait" r:id="rId1"/>
  <headerFooter>
    <oddFooter>&amp;R_x000D_&amp;1#&amp;"Calibri"&amp;10&amp;K000000 Classificação: Direcionado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51038F-95D3-409E-ABD1-8DDE6823B59B}">
            <xm:f>$AM$14&lt;&gt;Dados!$A$16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B22:AS37</xm:sqref>
        </x14:conditionalFormatting>
        <x14:conditionalFormatting xmlns:xm="http://schemas.microsoft.com/office/excel/2006/main">
          <x14:cfRule type="expression" priority="3" id="{FAFB153E-0406-438E-B41B-997D2D2A942B}">
            <xm:f>$B$9&lt;&gt;Dados!$A$3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AH9:AJ9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5C79A3-FF71-4E42-9A8A-C4487E50BB0E}">
          <x14:formula1>
            <xm:f>Dados!$A$6:$A$7</xm:f>
          </x14:formula1>
          <xm:sqref>AH9:AJ10</xm:sqref>
        </x14:dataValidation>
        <x14:dataValidation type="list" allowBlank="1" showInputMessage="1" showErrorMessage="1" xr:uid="{D067DB21-1C1C-4E6F-BFA2-73452D0A6DE0}">
          <x14:formula1>
            <xm:f>Dados!$A$2:$A$3</xm:f>
          </x14:formula1>
          <xm:sqref>B9:B10</xm:sqref>
        </x14:dataValidation>
        <x14:dataValidation type="list" allowBlank="1" showInputMessage="1" showErrorMessage="1" xr:uid="{8E65E072-AF7A-4DEA-9877-96501DC6EA3C}">
          <x14:formula1>
            <xm:f>Dados!$A$54:$A$58</xm:f>
          </x14:formula1>
          <xm:sqref>J41:R41</xm:sqref>
        </x14:dataValidation>
        <x14:dataValidation type="list" allowBlank="1" showInputMessage="1" showErrorMessage="1" xr:uid="{51353E62-DEB0-4CB5-8E4D-50B5A1EF7194}">
          <x14:formula1>
            <xm:f>Dados!$A$29:$A$31</xm:f>
          </x14:formula1>
          <xm:sqref>T30:X30 AH24:AL24 T24:X24 AH30:AL30</xm:sqref>
        </x14:dataValidation>
        <x14:dataValidation type="list" allowBlank="1" showInputMessage="1" showErrorMessage="1" xr:uid="{19B69889-C5FB-4E04-B2FC-219B9295AD53}">
          <x14:formula1>
            <xm:f>Dados!$A$20:$A$21</xm:f>
          </x14:formula1>
          <xm:sqref>AN16:AR16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S139"/>
  <sheetViews>
    <sheetView showGridLines="0" showRowColHeaders="0" zoomScaleNormal="100" workbookViewId="0">
      <selection activeCell="B9" sqref="B9:X9"/>
    </sheetView>
  </sheetViews>
  <sheetFormatPr defaultRowHeight="15" x14ac:dyDescent="0.25"/>
  <cols>
    <col min="1" max="77" width="2.7109375" customWidth="1"/>
    <col min="78" max="212" width="3.7109375" customWidth="1"/>
  </cols>
  <sheetData>
    <row r="2" spans="2:4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36" t="s">
        <v>109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7"/>
    </row>
    <row r="3" spans="2:45" x14ac:dyDescent="0.25">
      <c r="B3" s="3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45" x14ac:dyDescent="0.25">
      <c r="B4" s="3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9"/>
    </row>
    <row r="5" spans="2:4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40" t="s">
        <v>120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1"/>
    </row>
    <row r="7" spans="2:45" x14ac:dyDescent="0.25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2"/>
    </row>
    <row r="8" spans="2:45" ht="3" customHeight="1" thickBot="1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8"/>
    </row>
    <row r="9" spans="2:45" x14ac:dyDescent="0.25">
      <c r="B9" s="42" t="s">
        <v>67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Z9" t="str">
        <f>IF(B9=Dados!A3,"Alternativa escolhida:","")</f>
        <v/>
      </c>
      <c r="AH9" s="44"/>
      <c r="AI9" s="45"/>
      <c r="AJ9" s="45"/>
      <c r="AS9" s="10"/>
    </row>
    <row r="10" spans="2:45" ht="3" customHeight="1" x14ac:dyDescent="0.25"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5"/>
      <c r="Z10" s="5"/>
      <c r="AA10" s="5"/>
      <c r="AB10" s="5"/>
      <c r="AC10" s="5"/>
      <c r="AD10" s="5"/>
      <c r="AE10" s="5"/>
      <c r="AF10" s="5"/>
      <c r="AG10" s="5"/>
      <c r="AH10" s="11"/>
      <c r="AI10" s="11"/>
      <c r="AJ10" s="11"/>
      <c r="AK10" s="5"/>
      <c r="AL10" s="5"/>
      <c r="AM10" s="5"/>
      <c r="AN10" s="5"/>
      <c r="AO10" s="5"/>
      <c r="AP10" s="5"/>
      <c r="AQ10" s="5"/>
      <c r="AR10" s="5"/>
      <c r="AS10" s="9"/>
    </row>
    <row r="11" spans="2:45" ht="3" customHeight="1" x14ac:dyDescent="0.25"/>
    <row r="12" spans="2:45" x14ac:dyDescent="0.25">
      <c r="B12" s="30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2"/>
    </row>
    <row r="13" spans="2:45" ht="3" customHeight="1" thickBot="1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8"/>
    </row>
    <row r="14" spans="2:45" x14ac:dyDescent="0.25">
      <c r="B14" s="3" t="s">
        <v>5</v>
      </c>
      <c r="O14" s="44"/>
      <c r="P14" s="45"/>
      <c r="Q14" s="45"/>
      <c r="R14" s="45"/>
      <c r="S14" s="46"/>
      <c r="V14" t="s">
        <v>6</v>
      </c>
      <c r="AC14" s="44"/>
      <c r="AD14" s="45"/>
      <c r="AE14" s="45"/>
      <c r="AF14" s="45"/>
      <c r="AG14" s="46"/>
      <c r="AJ14" t="s">
        <v>12</v>
      </c>
      <c r="AM14" t="s">
        <v>14</v>
      </c>
      <c r="AS14" s="10"/>
    </row>
    <row r="15" spans="2:45" ht="3" customHeight="1" thickBot="1" x14ac:dyDescent="0.3">
      <c r="B15" s="3"/>
      <c r="AS15" s="10"/>
    </row>
    <row r="16" spans="2:45" x14ac:dyDescent="0.25">
      <c r="B16" s="3" t="s">
        <v>10</v>
      </c>
      <c r="I16" s="44"/>
      <c r="J16" s="45"/>
      <c r="K16" s="45"/>
      <c r="L16" s="45"/>
      <c r="M16" s="46"/>
      <c r="P16" t="s">
        <v>11</v>
      </c>
      <c r="X16" s="44"/>
      <c r="Y16" s="45"/>
      <c r="Z16" s="45"/>
      <c r="AA16" s="45"/>
      <c r="AB16" s="46"/>
      <c r="AD16" t="s">
        <v>16</v>
      </c>
      <c r="AN16" s="44"/>
      <c r="AO16" s="45"/>
      <c r="AP16" s="45"/>
      <c r="AQ16" s="45"/>
      <c r="AR16" s="46"/>
      <c r="AS16" s="10"/>
    </row>
    <row r="17" spans="2:45" ht="3" customHeight="1" thickBot="1" x14ac:dyDescent="0.3">
      <c r="B17" s="3"/>
      <c r="AS17" s="10"/>
    </row>
    <row r="18" spans="2:45" x14ac:dyDescent="0.25">
      <c r="B18" s="3" t="s">
        <v>20</v>
      </c>
      <c r="G18" s="5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C18" t="s">
        <v>21</v>
      </c>
      <c r="AG18" s="51"/>
      <c r="AH18" s="52"/>
      <c r="AI18" s="52"/>
      <c r="AJ18" s="52"/>
      <c r="AK18" s="52"/>
      <c r="AL18" s="52"/>
      <c r="AM18" s="53"/>
      <c r="AS18" s="10"/>
    </row>
    <row r="19" spans="2:45" ht="3" customHeight="1" x14ac:dyDescent="0.25">
      <c r="B19" s="4"/>
      <c r="C19" s="5"/>
      <c r="D19" s="5"/>
      <c r="E19" s="5"/>
      <c r="F19" s="5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5"/>
      <c r="AB19" s="5"/>
      <c r="AC19" s="5"/>
      <c r="AD19" s="5"/>
      <c r="AE19" s="5"/>
      <c r="AF19" s="5"/>
      <c r="AG19" s="14"/>
      <c r="AH19" s="14"/>
      <c r="AI19" s="14"/>
      <c r="AJ19" s="14"/>
      <c r="AK19" s="14"/>
      <c r="AL19" s="14"/>
      <c r="AM19" s="14"/>
      <c r="AN19" s="5"/>
      <c r="AO19" s="5"/>
      <c r="AP19" s="5"/>
      <c r="AQ19" s="5"/>
      <c r="AR19" s="5"/>
      <c r="AS19" s="9"/>
    </row>
    <row r="20" spans="2:45" ht="3" customHeight="1" x14ac:dyDescent="0.25"/>
    <row r="21" spans="2:45" x14ac:dyDescent="0.25">
      <c r="B21" s="30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</row>
    <row r="22" spans="2:45" x14ac:dyDescent="0.25">
      <c r="B22" s="54" t="str">
        <f>Dados!A26</f>
        <v>CONEXÃO EM MÉDIA/ALTA TENSÃO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6"/>
    </row>
    <row r="23" spans="2:45" x14ac:dyDescent="0.25">
      <c r="B23" s="1" t="s">
        <v>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8"/>
    </row>
    <row r="24" spans="2:45" ht="3" customHeight="1" thickBot="1" x14ac:dyDescent="0.3">
      <c r="B24" s="3"/>
      <c r="AS24" s="10"/>
    </row>
    <row r="25" spans="2:45" x14ac:dyDescent="0.25">
      <c r="B25" s="3" t="s">
        <v>37</v>
      </c>
      <c r="G25" t="s">
        <v>31</v>
      </c>
      <c r="I25" s="44"/>
      <c r="J25" s="45"/>
      <c r="K25" s="45"/>
      <c r="M25" t="s">
        <v>32</v>
      </c>
      <c r="P25" s="44"/>
      <c r="Q25" s="45"/>
      <c r="R25" s="45"/>
      <c r="AS25" s="10"/>
    </row>
    <row r="26" spans="2:45" ht="3" customHeight="1" thickBot="1" x14ac:dyDescent="0.3">
      <c r="B26" s="3"/>
      <c r="I26" s="7"/>
      <c r="J26" s="7"/>
      <c r="K26" s="7"/>
      <c r="P26" s="7"/>
      <c r="Q26" s="7"/>
      <c r="R26" s="7"/>
      <c r="AS26" s="10"/>
    </row>
    <row r="27" spans="2:45" x14ac:dyDescent="0.25">
      <c r="B27" s="3" t="s">
        <v>38</v>
      </c>
      <c r="G27" t="s">
        <v>31</v>
      </c>
      <c r="I27" s="44"/>
      <c r="J27" s="45"/>
      <c r="K27" s="45"/>
      <c r="M27" t="s">
        <v>32</v>
      </c>
      <c r="P27" s="44"/>
      <c r="Q27" s="45"/>
      <c r="R27" s="45"/>
      <c r="AS27" s="10"/>
    </row>
    <row r="28" spans="2:45" ht="3" customHeight="1" thickBot="1" x14ac:dyDescent="0.3">
      <c r="B28" s="3"/>
      <c r="AS28" s="10"/>
    </row>
    <row r="29" spans="2:45" x14ac:dyDescent="0.25">
      <c r="B29" s="3" t="s">
        <v>39</v>
      </c>
      <c r="G29" t="s">
        <v>31</v>
      </c>
      <c r="I29" s="50"/>
      <c r="J29" s="43"/>
      <c r="K29" s="43"/>
      <c r="L29" s="43"/>
      <c r="M29" s="43"/>
      <c r="N29" s="43"/>
      <c r="O29" s="43"/>
      <c r="P29" s="43"/>
      <c r="Q29" s="43"/>
      <c r="S29" t="s">
        <v>32</v>
      </c>
      <c r="V29" s="50"/>
      <c r="W29" s="43"/>
      <c r="X29" s="43"/>
      <c r="Y29" s="43"/>
      <c r="Z29" s="43"/>
      <c r="AA29" s="43"/>
      <c r="AB29" s="43"/>
      <c r="AC29" s="43"/>
      <c r="AD29" s="43"/>
      <c r="AS29" s="10"/>
    </row>
    <row r="30" spans="2:45" ht="3" customHeight="1" thickBot="1" x14ac:dyDescent="0.3">
      <c r="B30" s="3"/>
      <c r="AS30" s="10"/>
    </row>
    <row r="31" spans="2:45" x14ac:dyDescent="0.25">
      <c r="B31" s="3" t="s">
        <v>40</v>
      </c>
      <c r="G31" t="s">
        <v>31</v>
      </c>
      <c r="I31" s="50"/>
      <c r="J31" s="43"/>
      <c r="K31" s="43"/>
      <c r="L31" s="43"/>
      <c r="M31" s="43"/>
      <c r="N31" s="43"/>
      <c r="O31" s="43"/>
      <c r="P31" s="43"/>
      <c r="Q31" s="43"/>
      <c r="S31" t="s">
        <v>32</v>
      </c>
      <c r="V31" s="50"/>
      <c r="W31" s="43"/>
      <c r="X31" s="43"/>
      <c r="Y31" s="43"/>
      <c r="Z31" s="43"/>
      <c r="AA31" s="43"/>
      <c r="AB31" s="43"/>
      <c r="AC31" s="43"/>
      <c r="AD31" s="43"/>
      <c r="AS31" s="10"/>
    </row>
    <row r="32" spans="2:45" ht="3" customHeight="1" thickBot="1" x14ac:dyDescent="0.3">
      <c r="B32" s="3"/>
      <c r="AS32" s="10"/>
    </row>
    <row r="33" spans="2:45" ht="15.75" customHeight="1" x14ac:dyDescent="0.25">
      <c r="B33" s="3" t="s">
        <v>41</v>
      </c>
      <c r="G33" t="s">
        <v>31</v>
      </c>
      <c r="I33" s="44"/>
      <c r="J33" s="45"/>
      <c r="K33" s="45"/>
      <c r="M33" t="s">
        <v>32</v>
      </c>
      <c r="P33" s="44"/>
      <c r="Q33" s="45"/>
      <c r="R33" s="45"/>
      <c r="AS33" s="10"/>
    </row>
    <row r="34" spans="2:45" ht="3" customHeight="1" x14ac:dyDescent="0.25">
      <c r="B34" s="4"/>
      <c r="C34" s="5"/>
      <c r="D34" s="5"/>
      <c r="E34" s="5"/>
      <c r="F34" s="5"/>
      <c r="G34" s="5"/>
      <c r="H34" s="5"/>
      <c r="I34" s="11"/>
      <c r="J34" s="11"/>
      <c r="K34" s="11"/>
      <c r="L34" s="5"/>
      <c r="M34" s="5"/>
      <c r="N34" s="5"/>
      <c r="O34" s="5"/>
      <c r="P34" s="11"/>
      <c r="Q34" s="11"/>
      <c r="R34" s="1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9"/>
    </row>
    <row r="35" spans="2:45" ht="15.75" customHeight="1" x14ac:dyDescent="0.25">
      <c r="B35" s="1" t="s">
        <v>71</v>
      </c>
      <c r="C35" s="2"/>
      <c r="D35" s="2"/>
      <c r="E35" s="2"/>
      <c r="F35" s="2"/>
      <c r="G35" s="2"/>
      <c r="H35" s="2"/>
      <c r="I35" s="12"/>
      <c r="J35" s="12"/>
      <c r="K35" s="12"/>
      <c r="L35" s="2"/>
      <c r="M35" s="2"/>
      <c r="N35" s="2"/>
      <c r="O35" s="2"/>
      <c r="P35" s="12"/>
      <c r="Q35" s="12"/>
      <c r="R35" s="1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8"/>
    </row>
    <row r="36" spans="2:45" ht="3" customHeight="1" thickBot="1" x14ac:dyDescent="0.3">
      <c r="B36" s="3"/>
      <c r="AS36" s="10"/>
    </row>
    <row r="37" spans="2:45" x14ac:dyDescent="0.25">
      <c r="B37" s="3" t="s">
        <v>37</v>
      </c>
      <c r="G37" t="s">
        <v>31</v>
      </c>
      <c r="I37" s="44"/>
      <c r="J37" s="45"/>
      <c r="K37" s="45"/>
      <c r="M37" t="s">
        <v>32</v>
      </c>
      <c r="P37" s="44"/>
      <c r="Q37" s="45"/>
      <c r="R37" s="45"/>
      <c r="AS37" s="10"/>
    </row>
    <row r="38" spans="2:45" ht="3" customHeight="1" thickBot="1" x14ac:dyDescent="0.3">
      <c r="B38" s="3"/>
      <c r="I38" s="7"/>
      <c r="J38" s="7"/>
      <c r="K38" s="7"/>
      <c r="P38" s="7"/>
      <c r="Q38" s="7"/>
      <c r="R38" s="7"/>
      <c r="AS38" s="10"/>
    </row>
    <row r="39" spans="2:45" x14ac:dyDescent="0.25">
      <c r="B39" s="3" t="s">
        <v>38</v>
      </c>
      <c r="G39" t="s">
        <v>31</v>
      </c>
      <c r="I39" s="44"/>
      <c r="J39" s="45"/>
      <c r="K39" s="45"/>
      <c r="M39" t="s">
        <v>32</v>
      </c>
      <c r="P39" s="44"/>
      <c r="Q39" s="45"/>
      <c r="R39" s="45"/>
      <c r="AS39" s="10"/>
    </row>
    <row r="40" spans="2:45" ht="3" customHeight="1" thickBot="1" x14ac:dyDescent="0.3">
      <c r="B40" s="3"/>
      <c r="AS40" s="10"/>
    </row>
    <row r="41" spans="2:45" x14ac:dyDescent="0.25">
      <c r="B41" s="3" t="s">
        <v>39</v>
      </c>
      <c r="G41" t="s">
        <v>31</v>
      </c>
      <c r="I41" s="50"/>
      <c r="J41" s="43"/>
      <c r="K41" s="43"/>
      <c r="L41" s="43"/>
      <c r="M41" s="43"/>
      <c r="N41" s="43"/>
      <c r="O41" s="43"/>
      <c r="P41" s="43"/>
      <c r="Q41" s="43"/>
      <c r="S41" t="s">
        <v>32</v>
      </c>
      <c r="V41" s="50"/>
      <c r="W41" s="43"/>
      <c r="X41" s="43"/>
      <c r="Y41" s="43"/>
      <c r="Z41" s="43"/>
      <c r="AA41" s="43"/>
      <c r="AB41" s="43"/>
      <c r="AC41" s="43"/>
      <c r="AD41" s="43"/>
      <c r="AS41" s="10"/>
    </row>
    <row r="42" spans="2:45" ht="3" customHeight="1" thickBot="1" x14ac:dyDescent="0.3">
      <c r="B42" s="3"/>
      <c r="AS42" s="10"/>
    </row>
    <row r="43" spans="2:45" x14ac:dyDescent="0.25">
      <c r="B43" s="3" t="s">
        <v>40</v>
      </c>
      <c r="G43" t="s">
        <v>31</v>
      </c>
      <c r="I43" s="50"/>
      <c r="J43" s="43"/>
      <c r="K43" s="43"/>
      <c r="L43" s="43"/>
      <c r="M43" s="43"/>
      <c r="N43" s="43"/>
      <c r="O43" s="43"/>
      <c r="P43" s="43"/>
      <c r="Q43" s="43"/>
      <c r="S43" t="s">
        <v>32</v>
      </c>
      <c r="V43" s="50"/>
      <c r="W43" s="43"/>
      <c r="X43" s="43"/>
      <c r="Y43" s="43"/>
      <c r="Z43" s="43"/>
      <c r="AA43" s="43"/>
      <c r="AB43" s="43"/>
      <c r="AC43" s="43"/>
      <c r="AD43" s="43"/>
      <c r="AS43" s="10"/>
    </row>
    <row r="44" spans="2:45" ht="3" customHeight="1" thickBot="1" x14ac:dyDescent="0.3">
      <c r="B44" s="3"/>
      <c r="AS44" s="10"/>
    </row>
    <row r="45" spans="2:45" x14ac:dyDescent="0.25">
      <c r="B45" s="3" t="s">
        <v>41</v>
      </c>
      <c r="G45" t="s">
        <v>31</v>
      </c>
      <c r="I45" s="44"/>
      <c r="J45" s="45"/>
      <c r="K45" s="45"/>
      <c r="M45" t="s">
        <v>32</v>
      </c>
      <c r="P45" s="44"/>
      <c r="Q45" s="45"/>
      <c r="R45" s="45"/>
      <c r="AS45" s="10"/>
    </row>
    <row r="46" spans="2:45" ht="3" customHeight="1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9"/>
    </row>
    <row r="47" spans="2:45" ht="3" customHeight="1" thickBot="1" x14ac:dyDescent="0.3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8"/>
    </row>
    <row r="48" spans="2:45" x14ac:dyDescent="0.25">
      <c r="B48" s="3" t="s">
        <v>42</v>
      </c>
      <c r="P48" t="s">
        <v>31</v>
      </c>
      <c r="R48" s="44"/>
      <c r="S48" s="45"/>
      <c r="T48" s="45"/>
      <c r="V48" t="s">
        <v>32</v>
      </c>
      <c r="Y48" s="44"/>
      <c r="Z48" s="45"/>
      <c r="AA48" s="45"/>
      <c r="AS48" s="10"/>
    </row>
    <row r="49" spans="2:45" ht="3" customHeight="1" thickBot="1" x14ac:dyDescent="0.3">
      <c r="B49" s="3"/>
      <c r="AS49" s="10"/>
    </row>
    <row r="50" spans="2:45" x14ac:dyDescent="0.25">
      <c r="B50" s="3" t="s">
        <v>33</v>
      </c>
      <c r="R50" s="50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10"/>
    </row>
    <row r="51" spans="2:45" x14ac:dyDescent="0.25">
      <c r="B51" s="3"/>
      <c r="R51" s="57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10"/>
    </row>
    <row r="52" spans="2:45" x14ac:dyDescent="0.25">
      <c r="B52" s="3"/>
      <c r="R52" s="57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10"/>
    </row>
    <row r="53" spans="2:45" ht="3" customHeight="1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9"/>
    </row>
    <row r="54" spans="2:45" ht="3" customHeight="1" thickBot="1" x14ac:dyDescent="0.3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8"/>
    </row>
    <row r="55" spans="2:45" x14ac:dyDescent="0.25">
      <c r="B55" s="3" t="s">
        <v>50</v>
      </c>
      <c r="P55" t="s">
        <v>31</v>
      </c>
      <c r="R55" s="44"/>
      <c r="S55" s="45"/>
      <c r="T55" s="45"/>
      <c r="V55" t="s">
        <v>32</v>
      </c>
      <c r="Y55" s="44"/>
      <c r="Z55" s="45"/>
      <c r="AA55" s="45"/>
      <c r="AS55" s="10"/>
    </row>
    <row r="56" spans="2:45" ht="3" customHeight="1" x14ac:dyDescent="0.25">
      <c r="B56" s="3"/>
      <c r="R56" s="7"/>
      <c r="S56" s="7"/>
      <c r="T56" s="7"/>
      <c r="Y56" s="7"/>
      <c r="Z56" s="7"/>
      <c r="AA56" s="7"/>
      <c r="AS56" s="10"/>
    </row>
    <row r="57" spans="2:45" ht="3" customHeight="1" thickBot="1" x14ac:dyDescent="0.3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2"/>
      <c r="S57" s="12"/>
      <c r="T57" s="12"/>
      <c r="U57" s="2"/>
      <c r="V57" s="2"/>
      <c r="W57" s="2"/>
      <c r="X57" s="2"/>
      <c r="Y57" s="12"/>
      <c r="Z57" s="12"/>
      <c r="AA57" s="1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8"/>
    </row>
    <row r="58" spans="2:45" x14ac:dyDescent="0.25">
      <c r="B58" s="3" t="s">
        <v>105</v>
      </c>
      <c r="P58" t="s">
        <v>31</v>
      </c>
      <c r="R58" s="44"/>
      <c r="S58" s="45"/>
      <c r="T58" s="45"/>
      <c r="V58" t="s">
        <v>32</v>
      </c>
      <c r="Y58" s="44"/>
      <c r="Z58" s="45"/>
      <c r="AA58" s="45"/>
      <c r="AS58" s="10"/>
    </row>
    <row r="59" spans="2:45" ht="3" customHeight="1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1"/>
      <c r="S59" s="11"/>
      <c r="T59" s="11"/>
      <c r="U59" s="5"/>
      <c r="V59" s="5"/>
      <c r="W59" s="5"/>
      <c r="X59" s="5"/>
      <c r="Y59" s="11"/>
      <c r="Z59" s="11"/>
      <c r="AA59" s="11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9"/>
    </row>
    <row r="60" spans="2:45" ht="3" customHeight="1" thickBot="1" x14ac:dyDescent="0.3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8"/>
    </row>
    <row r="61" spans="2:45" x14ac:dyDescent="0.25">
      <c r="B61" s="3" t="s">
        <v>51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 t="s">
        <v>31</v>
      </c>
      <c r="Q61" s="61"/>
      <c r="R61" s="50"/>
      <c r="S61" s="43"/>
      <c r="T61" s="43"/>
      <c r="U61" s="43"/>
      <c r="V61" s="43"/>
      <c r="W61" s="43"/>
      <c r="X61" s="43"/>
      <c r="Y61" s="43"/>
      <c r="Z61" s="43"/>
      <c r="AA61" s="61"/>
      <c r="AB61" s="61" t="s">
        <v>32</v>
      </c>
      <c r="AC61" s="61"/>
      <c r="AD61" s="61"/>
      <c r="AE61" s="69" t="str">
        <f>IF('Grupo A'!R61=Dados!A50,Dados!A51,IF('Grupo A'!R61=Dados!A51,Dados!A50,""))</f>
        <v/>
      </c>
      <c r="AF61" s="70"/>
      <c r="AG61" s="70"/>
      <c r="AH61" s="70"/>
      <c r="AI61" s="70"/>
      <c r="AJ61" s="70"/>
      <c r="AK61" s="70"/>
      <c r="AL61" s="70"/>
      <c r="AM61" s="70"/>
      <c r="AN61" s="61"/>
      <c r="AO61" s="61"/>
      <c r="AP61" s="61"/>
      <c r="AQ61" s="61"/>
      <c r="AR61" s="61"/>
      <c r="AS61" s="10"/>
    </row>
    <row r="62" spans="2:45" ht="3" customHeight="1" thickBot="1" x14ac:dyDescent="0.3">
      <c r="B62" s="3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10"/>
    </row>
    <row r="63" spans="2:45" x14ac:dyDescent="0.25">
      <c r="B63" s="3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 t="str">
        <f>IF(R61=Dados!A51,"N° de cubículos:","")</f>
        <v/>
      </c>
      <c r="Q63" s="61"/>
      <c r="R63" s="61"/>
      <c r="S63" s="61"/>
      <c r="T63" s="61"/>
      <c r="U63" s="61"/>
      <c r="V63" s="50"/>
      <c r="W63" s="43"/>
      <c r="X63" s="43"/>
      <c r="Y63" s="61"/>
      <c r="Z63" s="61"/>
      <c r="AA63" s="61"/>
      <c r="AB63" s="61" t="str">
        <f>IF(AE61=Dados!A51,"N° de cubículos:","")</f>
        <v/>
      </c>
      <c r="AC63" s="61"/>
      <c r="AD63" s="61"/>
      <c r="AE63" s="61"/>
      <c r="AF63" s="61"/>
      <c r="AG63" s="61"/>
      <c r="AH63" s="50"/>
      <c r="AI63" s="43"/>
      <c r="AJ63" s="43"/>
      <c r="AK63" s="61"/>
      <c r="AL63" s="61"/>
      <c r="AM63" s="61"/>
      <c r="AN63" s="61"/>
      <c r="AO63" s="61"/>
      <c r="AP63" s="61"/>
      <c r="AQ63" s="61"/>
      <c r="AR63" s="61"/>
      <c r="AS63" s="10"/>
    </row>
    <row r="64" spans="2:45" ht="3" customHeight="1" x14ac:dyDescent="0.25">
      <c r="B64" s="3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2"/>
      <c r="W64" s="62"/>
      <c r="X64" s="62"/>
      <c r="Y64" s="61"/>
      <c r="Z64" s="61"/>
      <c r="AA64" s="61"/>
      <c r="AB64" s="61"/>
      <c r="AC64" s="61"/>
      <c r="AD64" s="61"/>
      <c r="AE64" s="61"/>
      <c r="AF64" s="61"/>
      <c r="AG64" s="61"/>
      <c r="AH64" s="62"/>
      <c r="AI64" s="62"/>
      <c r="AJ64" s="62"/>
      <c r="AK64" s="61"/>
      <c r="AL64" s="61"/>
      <c r="AM64" s="61"/>
      <c r="AN64" s="61"/>
      <c r="AO64" s="61"/>
      <c r="AP64" s="61"/>
      <c r="AQ64" s="61"/>
      <c r="AR64" s="61"/>
      <c r="AS64" s="10"/>
    </row>
    <row r="65" spans="2:45" ht="15" customHeight="1" x14ac:dyDescent="0.25">
      <c r="B65" s="67" t="str">
        <f>IF(AE61=Dados!A51,"Para mudança de subestação individual para compartilhada, é necessário informar as demandas contratadas para cada nova instalação de acordo com a quantidade de cubículos","")</f>
        <v/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8"/>
    </row>
    <row r="66" spans="2:45" ht="3" customHeight="1" thickBot="1" x14ac:dyDescent="0.3">
      <c r="B66" s="3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2"/>
      <c r="W66" s="62"/>
      <c r="X66" s="62"/>
      <c r="Y66" s="61"/>
      <c r="Z66" s="61"/>
      <c r="AA66" s="61"/>
      <c r="AB66" s="61"/>
      <c r="AC66" s="61"/>
      <c r="AD66" s="61"/>
      <c r="AE66" s="61"/>
      <c r="AF66" s="61"/>
      <c r="AG66" s="61"/>
      <c r="AH66" s="62"/>
      <c r="AI66" s="62"/>
      <c r="AJ66" s="62"/>
      <c r="AK66" s="61"/>
      <c r="AL66" s="61"/>
      <c r="AM66" s="61"/>
      <c r="AN66" s="61"/>
      <c r="AO66" s="61"/>
      <c r="AP66" s="61"/>
      <c r="AQ66" s="61"/>
      <c r="AR66" s="61"/>
      <c r="AS66" s="10"/>
    </row>
    <row r="67" spans="2:45" ht="15" customHeight="1" x14ac:dyDescent="0.25">
      <c r="B67" s="3"/>
      <c r="C67" s="61" t="s">
        <v>121</v>
      </c>
      <c r="D67" s="61"/>
      <c r="E67" s="61"/>
      <c r="F67" s="61"/>
      <c r="G67" s="61"/>
      <c r="H67" s="61" t="s">
        <v>124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3"/>
      <c r="V67" s="64"/>
      <c r="W67" s="64"/>
      <c r="X67" s="65"/>
      <c r="Y67" s="61" t="s">
        <v>125</v>
      </c>
      <c r="Z67" s="61"/>
      <c r="AA67" s="61" t="s">
        <v>126</v>
      </c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3"/>
      <c r="AO67" s="64"/>
      <c r="AP67" s="64"/>
      <c r="AQ67" s="65"/>
      <c r="AR67" s="61" t="s">
        <v>125</v>
      </c>
      <c r="AS67" s="10"/>
    </row>
    <row r="68" spans="2:45" ht="3" customHeight="1" thickBot="1" x14ac:dyDescent="0.3">
      <c r="B68" s="3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2"/>
      <c r="W68" s="62"/>
      <c r="X68" s="62"/>
      <c r="Y68" s="61"/>
      <c r="Z68" s="61"/>
      <c r="AA68" s="61"/>
      <c r="AB68" s="61"/>
      <c r="AC68" s="61"/>
      <c r="AD68" s="61"/>
      <c r="AE68" s="61"/>
      <c r="AF68" s="61"/>
      <c r="AG68" s="61"/>
      <c r="AH68" s="62"/>
      <c r="AI68" s="62"/>
      <c r="AJ68" s="62"/>
      <c r="AK68" s="61"/>
      <c r="AL68" s="61"/>
      <c r="AM68" s="61"/>
      <c r="AN68" s="61"/>
      <c r="AO68" s="61"/>
      <c r="AP68" s="61"/>
      <c r="AQ68" s="61"/>
      <c r="AR68" s="61"/>
      <c r="AS68" s="10"/>
    </row>
    <row r="69" spans="2:45" ht="15" customHeight="1" x14ac:dyDescent="0.25">
      <c r="B69" s="3"/>
      <c r="C69" s="61" t="s">
        <v>122</v>
      </c>
      <c r="D69" s="61"/>
      <c r="E69" s="61"/>
      <c r="F69" s="61"/>
      <c r="G69" s="61"/>
      <c r="H69" s="61" t="s">
        <v>124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3"/>
      <c r="V69" s="64"/>
      <c r="W69" s="64"/>
      <c r="X69" s="65"/>
      <c r="Y69" s="61" t="s">
        <v>125</v>
      </c>
      <c r="Z69" s="61"/>
      <c r="AA69" s="61" t="s">
        <v>126</v>
      </c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3"/>
      <c r="AO69" s="64"/>
      <c r="AP69" s="64"/>
      <c r="AQ69" s="65"/>
      <c r="AR69" s="61" t="s">
        <v>125</v>
      </c>
      <c r="AS69" s="10"/>
    </row>
    <row r="70" spans="2:45" ht="3" customHeight="1" thickBot="1" x14ac:dyDescent="0.3">
      <c r="B70" s="3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2"/>
      <c r="W70" s="62"/>
      <c r="X70" s="62"/>
      <c r="Y70" s="61"/>
      <c r="Z70" s="61"/>
      <c r="AA70" s="61"/>
      <c r="AB70" s="61"/>
      <c r="AC70" s="61"/>
      <c r="AD70" s="61"/>
      <c r="AE70" s="61"/>
      <c r="AF70" s="61"/>
      <c r="AG70" s="61"/>
      <c r="AH70" s="62"/>
      <c r="AI70" s="62"/>
      <c r="AJ70" s="62"/>
      <c r="AK70" s="61"/>
      <c r="AL70" s="61"/>
      <c r="AM70" s="61"/>
      <c r="AN70" s="61"/>
      <c r="AO70" s="61"/>
      <c r="AP70" s="61"/>
      <c r="AQ70" s="61"/>
      <c r="AR70" s="61"/>
      <c r="AS70" s="10"/>
    </row>
    <row r="71" spans="2:45" ht="15" customHeight="1" x14ac:dyDescent="0.25">
      <c r="B71" s="3"/>
      <c r="C71" s="61" t="s">
        <v>123</v>
      </c>
      <c r="D71" s="61"/>
      <c r="E71" s="61"/>
      <c r="F71" s="61"/>
      <c r="G71" s="61"/>
      <c r="H71" s="61" t="s">
        <v>124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3"/>
      <c r="V71" s="64"/>
      <c r="W71" s="64"/>
      <c r="X71" s="65"/>
      <c r="Y71" s="61" t="s">
        <v>125</v>
      </c>
      <c r="Z71" s="61"/>
      <c r="AA71" s="61" t="s">
        <v>126</v>
      </c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3"/>
      <c r="AO71" s="64"/>
      <c r="AP71" s="64"/>
      <c r="AQ71" s="65"/>
      <c r="AR71" s="61" t="s">
        <v>125</v>
      </c>
      <c r="AS71" s="10"/>
    </row>
    <row r="72" spans="2:45" ht="3" customHeight="1" x14ac:dyDescent="0.25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1"/>
      <c r="W72" s="11"/>
      <c r="X72" s="11"/>
      <c r="Y72" s="5"/>
      <c r="Z72" s="5"/>
      <c r="AA72" s="5"/>
      <c r="AB72" s="5"/>
      <c r="AC72" s="5"/>
      <c r="AD72" s="5"/>
      <c r="AE72" s="5"/>
      <c r="AF72" s="5"/>
      <c r="AG72" s="5"/>
      <c r="AH72" s="11"/>
      <c r="AI72" s="11"/>
      <c r="AJ72" s="11"/>
      <c r="AK72" s="5"/>
      <c r="AL72" s="5"/>
      <c r="AM72" s="5"/>
      <c r="AN72" s="5"/>
      <c r="AO72" s="5"/>
      <c r="AP72" s="5"/>
      <c r="AQ72" s="5"/>
      <c r="AR72" s="5"/>
      <c r="AS72" s="9"/>
    </row>
    <row r="73" spans="2:45" ht="3" customHeight="1" x14ac:dyDescent="0.25"/>
    <row r="74" spans="2:45" x14ac:dyDescent="0.25">
      <c r="B74" s="30" t="s">
        <v>57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2"/>
    </row>
    <row r="75" spans="2:45" ht="3" customHeight="1" thickBot="1" x14ac:dyDescent="0.3">
      <c r="B75" s="3"/>
      <c r="AS75" s="10"/>
    </row>
    <row r="76" spans="2:45" x14ac:dyDescent="0.25">
      <c r="B76" s="3" t="s">
        <v>59</v>
      </c>
      <c r="J76" s="50" t="s">
        <v>61</v>
      </c>
      <c r="K76" s="43"/>
      <c r="L76" s="43"/>
      <c r="M76" s="43"/>
      <c r="N76" s="43"/>
      <c r="O76" s="43"/>
      <c r="P76" s="43"/>
      <c r="Q76" s="43"/>
      <c r="R76" s="43"/>
      <c r="AS76" s="10"/>
    </row>
    <row r="77" spans="2:45" ht="3" customHeight="1" x14ac:dyDescent="0.25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9"/>
    </row>
    <row r="78" spans="2:45" x14ac:dyDescent="0.25">
      <c r="B78" s="1" t="s">
        <v>58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8"/>
      <c r="X78" s="1" t="s">
        <v>68</v>
      </c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8"/>
    </row>
    <row r="79" spans="2:45" ht="3" customHeight="1" x14ac:dyDescent="0.25">
      <c r="B79" s="3"/>
      <c r="W79" s="10"/>
      <c r="X79" s="3"/>
      <c r="AS79" s="10"/>
    </row>
    <row r="80" spans="2:45" ht="15.75" thickBot="1" x14ac:dyDescent="0.3">
      <c r="B80" s="33" t="s">
        <v>77</v>
      </c>
      <c r="C80" s="34"/>
      <c r="D80" s="34"/>
      <c r="E80" s="34"/>
      <c r="F80" s="34"/>
      <c r="G80" s="34"/>
      <c r="H80" s="34"/>
      <c r="I80" s="34"/>
      <c r="J80" s="34"/>
      <c r="K80" s="34"/>
      <c r="W80" s="10"/>
      <c r="X80" s="33" t="s">
        <v>77</v>
      </c>
      <c r="Y80" s="34"/>
      <c r="Z80" s="34"/>
      <c r="AA80" s="34"/>
      <c r="AB80" s="34"/>
      <c r="AC80" s="34"/>
      <c r="AD80" s="34"/>
      <c r="AE80" s="34"/>
      <c r="AF80" s="34"/>
      <c r="AG80" s="34"/>
      <c r="AS80" s="10"/>
    </row>
    <row r="81" spans="2:45" x14ac:dyDescent="0.25">
      <c r="B81" s="33"/>
      <c r="C81" s="34"/>
      <c r="D81" s="34"/>
      <c r="E81" s="34"/>
      <c r="F81" s="34"/>
      <c r="G81" s="34"/>
      <c r="H81" s="34"/>
      <c r="I81" s="34"/>
      <c r="J81" s="34"/>
      <c r="K81" s="34"/>
      <c r="M81" s="50"/>
      <c r="N81" s="43"/>
      <c r="O81" s="43"/>
      <c r="P81" s="43"/>
      <c r="Q81" s="43"/>
      <c r="R81" s="43"/>
      <c r="S81" s="43"/>
      <c r="T81" s="43"/>
      <c r="U81" s="43"/>
      <c r="W81" s="10"/>
      <c r="X81" s="33"/>
      <c r="Y81" s="34"/>
      <c r="Z81" s="34"/>
      <c r="AA81" s="34"/>
      <c r="AB81" s="34"/>
      <c r="AC81" s="34"/>
      <c r="AD81" s="34"/>
      <c r="AE81" s="34"/>
      <c r="AF81" s="34"/>
      <c r="AG81" s="34"/>
      <c r="AI81" s="50"/>
      <c r="AJ81" s="43"/>
      <c r="AK81" s="43"/>
      <c r="AL81" s="43"/>
      <c r="AM81" s="43"/>
      <c r="AN81" s="43"/>
      <c r="AO81" s="43"/>
      <c r="AP81" s="43"/>
      <c r="AQ81" s="43"/>
      <c r="AS81" s="10"/>
    </row>
    <row r="82" spans="2:45" ht="3" customHeight="1" thickBot="1" x14ac:dyDescent="0.3">
      <c r="B82" s="3"/>
      <c r="W82" s="10"/>
      <c r="X82" s="3"/>
      <c r="AS82" s="10"/>
    </row>
    <row r="83" spans="2:45" x14ac:dyDescent="0.25">
      <c r="B83" s="59" t="str">
        <f>IF($J$76="Solar","Potência Total Módulos (kW):",IF(OR($J$76="Hidráulica",$J$76="Biomassa",$J$76="Cogeração Qualificada"),"Potência Aparente (kVA):",IF($J$76="Eólica","Quantidade de Aerogeradores:","")))</f>
        <v>Potência Total Módulos (kW):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50"/>
      <c r="N83" s="43"/>
      <c r="O83" s="43"/>
      <c r="P83" s="43"/>
      <c r="Q83" s="43"/>
      <c r="R83" s="43"/>
      <c r="S83" s="43"/>
      <c r="T83" s="43"/>
      <c r="U83" s="43"/>
      <c r="W83" s="10"/>
      <c r="X83" s="59" t="str">
        <f>IF($J$76="Solar","Potência Total Módulos (kW):",IF(OR($J$76="Hidráulica",$J$76="Biomassa",$J$76="Cogeração Qualificada"),"Potência Aparente (kVA):",IF($J$76="Eólica","Quantidade de Aerogeradores:","")))</f>
        <v>Potência Total Módulos (kW):</v>
      </c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50"/>
      <c r="AJ83" s="43"/>
      <c r="AK83" s="43"/>
      <c r="AL83" s="43"/>
      <c r="AM83" s="43"/>
      <c r="AN83" s="43"/>
      <c r="AO83" s="43"/>
      <c r="AP83" s="43"/>
      <c r="AQ83" s="43"/>
      <c r="AS83" s="10"/>
    </row>
    <row r="84" spans="2:45" ht="3" customHeight="1" thickBot="1" x14ac:dyDescent="0.3">
      <c r="B84" s="3"/>
      <c r="W84" s="10"/>
      <c r="X84" s="3"/>
      <c r="AS84" s="10"/>
    </row>
    <row r="85" spans="2:45" x14ac:dyDescent="0.25">
      <c r="B85" s="3" t="str">
        <f>IF($J$76="Solar","Potência Total Inversores (kW):",IF(OR($J$76="Hidráulica",$J$76="Biomassa",$J$76="Eólica",$J$76="Cogeração Qualificada"),"Potência Instalada (kW):",""))</f>
        <v>Potência Total Inversores (kW):</v>
      </c>
      <c r="M85" s="50"/>
      <c r="N85" s="43"/>
      <c r="O85" s="43"/>
      <c r="P85" s="43"/>
      <c r="Q85" s="43"/>
      <c r="R85" s="43"/>
      <c r="S85" s="43"/>
      <c r="T85" s="43"/>
      <c r="U85" s="43"/>
      <c r="W85" s="10"/>
      <c r="X85" s="3" t="str">
        <f>IF($J$76="Solar","Potência Total Inversores (kW):",IF(OR($J$76="Hidráulica",$J$76="Biomassa",$J$76="Eólica",$J$76="Cogeração Qualificada"),"Potência Instalada (kW):",""))</f>
        <v>Potência Total Inversores (kW):</v>
      </c>
      <c r="AI85" s="50"/>
      <c r="AJ85" s="43"/>
      <c r="AK85" s="43"/>
      <c r="AL85" s="43"/>
      <c r="AM85" s="43"/>
      <c r="AN85" s="43"/>
      <c r="AO85" s="43"/>
      <c r="AP85" s="43"/>
      <c r="AQ85" s="43"/>
      <c r="AS85" s="10"/>
    </row>
    <row r="86" spans="2:45" ht="3" customHeight="1" thickBot="1" x14ac:dyDescent="0.3">
      <c r="B86" s="3"/>
      <c r="W86" s="10"/>
      <c r="X86" s="3"/>
      <c r="AS86" s="10"/>
    </row>
    <row r="87" spans="2:45" x14ac:dyDescent="0.25">
      <c r="B87" s="3" t="str">
        <f>IF($J$76="Solar","Área dos Arranjos (m²):",IF(OR($J$76="Hidráulica",$J$76="Biomassa",$J$76="Eólica",$J$76="Cogeração Qualificada"),"Fator de Potência:",""))</f>
        <v>Área dos Arranjos (m²):</v>
      </c>
      <c r="M87" s="50"/>
      <c r="N87" s="43"/>
      <c r="O87" s="43"/>
      <c r="P87" s="43"/>
      <c r="Q87" s="43"/>
      <c r="R87" s="43"/>
      <c r="S87" s="43"/>
      <c r="T87" s="43"/>
      <c r="U87" s="43"/>
      <c r="W87" s="10"/>
      <c r="X87" s="3" t="str">
        <f>IF($J$76="Solar","Área dos Arranjos (m²):",IF(OR($J$76="Hidráulica",$J$76="Biomassa",$J$76="Eólica",$J$76="Cogeração Qualificada"),"Fator de Potência:",""))</f>
        <v>Área dos Arranjos (m²):</v>
      </c>
      <c r="AI87" s="50"/>
      <c r="AJ87" s="43"/>
      <c r="AK87" s="43"/>
      <c r="AL87" s="43"/>
      <c r="AM87" s="43"/>
      <c r="AN87" s="43"/>
      <c r="AO87" s="43"/>
      <c r="AP87" s="43"/>
      <c r="AQ87" s="43"/>
      <c r="AS87" s="10"/>
    </row>
    <row r="88" spans="2:45" ht="3" customHeight="1" thickBot="1" x14ac:dyDescent="0.3">
      <c r="B88" s="3"/>
      <c r="W88" s="10"/>
      <c r="X88" s="3"/>
      <c r="AS88" s="10"/>
    </row>
    <row r="89" spans="2:45" x14ac:dyDescent="0.25">
      <c r="B89" s="3" t="str">
        <f>IF($J$76="Solar","Quantidade de Módulos:",IF($J$76="Hidráulica","Tensão (kV):",IF(OR($J$76="Cogeração Qualificada",$J$76="Biomassa"),"Combustível:",IF($J$76="Eólica","Fabricante dos Aerogeradores:",""))))</f>
        <v>Quantidade de Módulos:</v>
      </c>
      <c r="M89" s="50"/>
      <c r="N89" s="43"/>
      <c r="O89" s="43"/>
      <c r="P89" s="43"/>
      <c r="Q89" s="43"/>
      <c r="R89" s="43"/>
      <c r="S89" s="43"/>
      <c r="T89" s="43"/>
      <c r="U89" s="43"/>
      <c r="W89" s="10"/>
      <c r="X89" s="3" t="str">
        <f>IF($J$76="Solar","Quantidade de Módulos:",IF($J$76="Hidráulica","Tensão (kV):",IF(OR($J$76="Cogeração Qualificada",$J$76="Biomassa"),"Combustível:",IF($J$76="Eólica","Fabricante dos Aerogeradores:",""))))</f>
        <v>Quantidade de Módulos:</v>
      </c>
      <c r="AI89" s="50"/>
      <c r="AJ89" s="43"/>
      <c r="AK89" s="43"/>
      <c r="AL89" s="43"/>
      <c r="AM89" s="43"/>
      <c r="AN89" s="43"/>
      <c r="AO89" s="43"/>
      <c r="AP89" s="43"/>
      <c r="AQ89" s="43"/>
      <c r="AS89" s="10"/>
    </row>
    <row r="90" spans="2:45" ht="3" customHeight="1" thickBot="1" x14ac:dyDescent="0.3">
      <c r="B90" s="3"/>
      <c r="W90" s="10"/>
      <c r="X90" s="3"/>
      <c r="AS90" s="10"/>
    </row>
    <row r="91" spans="2:45" x14ac:dyDescent="0.25">
      <c r="B91" s="3" t="str">
        <f>IF($J$76="Solar","Modelo dos Módulos:",IF(OR($J$76="Cogeração Qualificada",$J$76="Biomassa"),"Máquina Motriz (Motor/Turbina):",IF($J$76="Eólica","Altura da pá (m):",IF($J$76="Hidráulica","Nome do rio:",""))))</f>
        <v>Modelo dos Módulos:</v>
      </c>
      <c r="M91" s="50"/>
      <c r="N91" s="43"/>
      <c r="O91" s="43"/>
      <c r="P91" s="43"/>
      <c r="Q91" s="43"/>
      <c r="R91" s="43"/>
      <c r="S91" s="43"/>
      <c r="T91" s="43"/>
      <c r="U91" s="43"/>
      <c r="W91" s="10"/>
      <c r="X91" s="3" t="str">
        <f>IF($J$76="Solar","Modelo dos Módulos:",IF(OR($J$76="Cogeração Qualificada",$J$76="Biomassa"),"Máquina Motriz (Motor/Turbina):",IF($J$76="Eólica","Altura da pá (m):",IF($J$76="Hidráulica","Nome do rio:",""))))</f>
        <v>Modelo dos Módulos:</v>
      </c>
      <c r="AI91" s="50"/>
      <c r="AJ91" s="43"/>
      <c r="AK91" s="43"/>
      <c r="AL91" s="43"/>
      <c r="AM91" s="43"/>
      <c r="AN91" s="43"/>
      <c r="AO91" s="43"/>
      <c r="AP91" s="43"/>
      <c r="AQ91" s="43"/>
      <c r="AS91" s="10"/>
    </row>
    <row r="92" spans="2:45" ht="3" customHeight="1" thickBot="1" x14ac:dyDescent="0.3">
      <c r="B92" s="3"/>
      <c r="W92" s="10"/>
      <c r="X92" s="3"/>
      <c r="AS92" s="10"/>
    </row>
    <row r="93" spans="2:45" x14ac:dyDescent="0.25">
      <c r="B93" s="3" t="str">
        <f>IF($J$76="Solar","Fabricante dos Módulos:",IF($J$76="Hidráulica","Nível Oper. Normal de Jusante (m):",IF(OR($J$76="Cogeração Qualificada",$J$76="Biomassa"),"Ciclo Termodinâmico (Aberto/Fechado):",IF($J$76="Eólica","Eixo do rotor:",""))))</f>
        <v>Fabricante dos Módulos:</v>
      </c>
      <c r="M93" s="50"/>
      <c r="N93" s="43"/>
      <c r="O93" s="43"/>
      <c r="P93" s="43"/>
      <c r="Q93" s="43"/>
      <c r="R93" s="43"/>
      <c r="S93" s="43"/>
      <c r="T93" s="43"/>
      <c r="U93" s="43"/>
      <c r="W93" s="10"/>
      <c r="X93" s="3" t="str">
        <f>IF($J$76="Solar","Fabricante dos Módulos:",IF($J$76="Hidráulica","Nível Oper. Normal de Jusante (m):",IF(OR($J$76="Cogeração Qualificada",$J$76="Biomassa"),"Ciclo Termodinâmico (Aberto/Fechado):",IF($J$76="Eólica","Eixo do rotor:",""))))</f>
        <v>Fabricante dos Módulos:</v>
      </c>
      <c r="AI93" s="50"/>
      <c r="AJ93" s="43"/>
      <c r="AK93" s="43"/>
      <c r="AL93" s="43"/>
      <c r="AM93" s="43"/>
      <c r="AN93" s="43"/>
      <c r="AO93" s="43"/>
      <c r="AP93" s="43"/>
      <c r="AQ93" s="43"/>
      <c r="AS93" s="10"/>
    </row>
    <row r="94" spans="2:45" ht="3" customHeight="1" thickBot="1" x14ac:dyDescent="0.3">
      <c r="B94" s="3"/>
      <c r="W94" s="10"/>
      <c r="X94" s="3"/>
      <c r="AS94" s="10"/>
    </row>
    <row r="95" spans="2:45" x14ac:dyDescent="0.25">
      <c r="B95" s="3" t="str">
        <f>IF($J$76="Solar","Quantidade de Inversores:",IF(OR($J$76="Cogeração Qualificada",$J$76="Biomassa"),"Nº do Despacho de qualificação:",IF($J$76="Eólica","Modelo dos Aerogeradores:",IF($J$76="Hidráulica","Nível Opera. Normal de Montante (m):",""))))</f>
        <v>Quantidade de Inversores:</v>
      </c>
      <c r="M95" s="50"/>
      <c r="N95" s="43"/>
      <c r="O95" s="43"/>
      <c r="P95" s="43"/>
      <c r="Q95" s="43"/>
      <c r="R95" s="43"/>
      <c r="S95" s="43"/>
      <c r="T95" s="43"/>
      <c r="U95" s="43"/>
      <c r="W95" s="10"/>
      <c r="X95" s="3" t="str">
        <f>IF($J$76="Solar","Quantidade de Inversores:",IF(OR($J$76="Cogeração Qualificada",$J$76="Biomassa"),"Nº do Despacho de qualificação:",IF($J$76="Eólica","Modelo dos Aerogeradores:",IF($J$76="Hidráulica","Nível Opera. Normal de Montante (m):",""))))</f>
        <v>Quantidade de Inversores:</v>
      </c>
      <c r="AI95" s="50"/>
      <c r="AJ95" s="43"/>
      <c r="AK95" s="43"/>
      <c r="AL95" s="43"/>
      <c r="AM95" s="43"/>
      <c r="AN95" s="43"/>
      <c r="AO95" s="43"/>
      <c r="AP95" s="43"/>
      <c r="AQ95" s="43"/>
      <c r="AS95" s="10"/>
    </row>
    <row r="96" spans="2:45" ht="3" customHeight="1" thickBot="1" x14ac:dyDescent="0.3">
      <c r="B96" s="3"/>
      <c r="W96" s="10"/>
      <c r="X96" s="3"/>
      <c r="AS96" s="10"/>
    </row>
    <row r="97" spans="2:45" x14ac:dyDescent="0.25">
      <c r="B97" s="3" t="str">
        <f>IF($J$76="Solar","Modelo dos Inversores:",IF($J$76="Hidráulica","Sub-bacia:",""))</f>
        <v>Modelo dos Inversores:</v>
      </c>
      <c r="M97" s="50"/>
      <c r="N97" s="43"/>
      <c r="O97" s="43"/>
      <c r="P97" s="43"/>
      <c r="Q97" s="43"/>
      <c r="R97" s="43"/>
      <c r="S97" s="43"/>
      <c r="T97" s="43"/>
      <c r="U97" s="43"/>
      <c r="W97" s="10"/>
      <c r="X97" s="3" t="str">
        <f>IF($J$76="Solar","Modelo dos Inversores:",IF($J$76="Hidráulica","Sub-bacia:",""))</f>
        <v>Modelo dos Inversores:</v>
      </c>
      <c r="AI97" s="50"/>
      <c r="AJ97" s="43"/>
      <c r="AK97" s="43"/>
      <c r="AL97" s="43"/>
      <c r="AM97" s="43"/>
      <c r="AN97" s="43"/>
      <c r="AO97" s="43"/>
      <c r="AP97" s="43"/>
      <c r="AQ97" s="43"/>
      <c r="AS97" s="10"/>
    </row>
    <row r="98" spans="2:45" ht="3" customHeight="1" thickBot="1" x14ac:dyDescent="0.3">
      <c r="B98" s="3"/>
      <c r="W98" s="10"/>
      <c r="X98" s="3"/>
      <c r="AS98" s="10"/>
    </row>
    <row r="99" spans="2:45" x14ac:dyDescent="0.25">
      <c r="B99" s="3" t="str">
        <f>IF($J$76="Solar","Fabricante dos Inversores:","")</f>
        <v>Fabricante dos Inversores:</v>
      </c>
      <c r="M99" s="50"/>
      <c r="N99" s="43"/>
      <c r="O99" s="43"/>
      <c r="P99" s="43"/>
      <c r="Q99" s="43"/>
      <c r="R99" s="43"/>
      <c r="S99" s="43"/>
      <c r="T99" s="43"/>
      <c r="U99" s="43"/>
      <c r="W99" s="10"/>
      <c r="X99" s="3" t="str">
        <f>IF($J$76="Solar","Fabricante dos Inversores:","")</f>
        <v>Fabricante dos Inversores:</v>
      </c>
      <c r="AI99" s="50"/>
      <c r="AJ99" s="43"/>
      <c r="AK99" s="43"/>
      <c r="AL99" s="43"/>
      <c r="AM99" s="43"/>
      <c r="AN99" s="43"/>
      <c r="AO99" s="43"/>
      <c r="AP99" s="43"/>
      <c r="AQ99" s="43"/>
      <c r="AS99" s="10"/>
    </row>
    <row r="100" spans="2:45" ht="3" customHeight="1" x14ac:dyDescent="0.25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9"/>
      <c r="X100" s="4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9"/>
    </row>
    <row r="101" spans="2:45" ht="3" customHeight="1" x14ac:dyDescent="0.25"/>
    <row r="102" spans="2:45" x14ac:dyDescent="0.25">
      <c r="B102" s="30" t="s">
        <v>72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2"/>
    </row>
    <row r="103" spans="2:45" ht="3" customHeight="1" x14ac:dyDescent="0.25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8"/>
    </row>
    <row r="104" spans="2:45" x14ac:dyDescent="0.25">
      <c r="B104" s="3" t="s">
        <v>73</v>
      </c>
      <c r="AS104" s="10"/>
    </row>
    <row r="105" spans="2:45" ht="3" customHeight="1" x14ac:dyDescent="0.25">
      <c r="B105" s="3"/>
      <c r="AS105" s="10"/>
    </row>
    <row r="106" spans="2:45" x14ac:dyDescent="0.25">
      <c r="B106" s="3" t="s">
        <v>113</v>
      </c>
      <c r="AS106" s="10"/>
    </row>
    <row r="107" spans="2:45" ht="3" customHeight="1" x14ac:dyDescent="0.25">
      <c r="B107" s="3"/>
      <c r="AS107" s="10"/>
    </row>
    <row r="108" spans="2:45" x14ac:dyDescent="0.25">
      <c r="B108" s="33" t="s">
        <v>74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5"/>
    </row>
    <row r="109" spans="2:45" x14ac:dyDescent="0.2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5"/>
    </row>
    <row r="110" spans="2:45" ht="3" customHeight="1" x14ac:dyDescent="0.25">
      <c r="B110" s="3"/>
      <c r="AS110" s="10"/>
    </row>
    <row r="111" spans="2:45" x14ac:dyDescent="0.25">
      <c r="B111" s="3" t="s">
        <v>75</v>
      </c>
      <c r="AS111" s="10"/>
    </row>
    <row r="112" spans="2:45" ht="3" customHeight="1" x14ac:dyDescent="0.25">
      <c r="B112" s="3"/>
      <c r="AS112" s="10"/>
    </row>
    <row r="113" spans="2:45" x14ac:dyDescent="0.25">
      <c r="B113" s="33" t="s">
        <v>76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5"/>
    </row>
    <row r="114" spans="2:45" x14ac:dyDescent="0.2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5"/>
    </row>
    <row r="115" spans="2:45" ht="3" customHeight="1" x14ac:dyDescent="0.25">
      <c r="B115" s="3"/>
      <c r="AS115" s="10"/>
    </row>
    <row r="116" spans="2:45" ht="15" customHeight="1" x14ac:dyDescent="0.25">
      <c r="B116" s="3" t="s">
        <v>117</v>
      </c>
      <c r="AS116" s="10"/>
    </row>
    <row r="117" spans="2:45" ht="3" customHeight="1" x14ac:dyDescent="0.25">
      <c r="B117" s="3"/>
      <c r="AS117" s="10"/>
    </row>
    <row r="118" spans="2:45" ht="15" customHeight="1" x14ac:dyDescent="0.25">
      <c r="B118" s="33" t="s">
        <v>119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5"/>
    </row>
    <row r="119" spans="2:45" x14ac:dyDescent="0.2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5"/>
    </row>
    <row r="120" spans="2:45" x14ac:dyDescent="0.2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5"/>
    </row>
    <row r="121" spans="2:45" x14ac:dyDescent="0.25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5"/>
    </row>
    <row r="122" spans="2:45" x14ac:dyDescent="0.25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5"/>
    </row>
    <row r="123" spans="2:45" x14ac:dyDescent="0.25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5"/>
    </row>
    <row r="124" spans="2:45" ht="3" customHeight="1" x14ac:dyDescent="0.25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1"/>
    </row>
    <row r="125" spans="2:45" ht="3" customHeight="1" x14ac:dyDescent="0.25"/>
    <row r="126" spans="2:45" x14ac:dyDescent="0.25">
      <c r="B126" s="30" t="s">
        <v>78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2"/>
    </row>
    <row r="127" spans="2:45" ht="3" customHeight="1" x14ac:dyDescent="0.25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8"/>
    </row>
    <row r="128" spans="2:45" x14ac:dyDescent="0.25">
      <c r="B128" s="3" t="s">
        <v>79</v>
      </c>
      <c r="AS128" s="10"/>
    </row>
    <row r="129" spans="2:45" ht="3" customHeight="1" x14ac:dyDescent="0.25">
      <c r="B129" s="3"/>
      <c r="AS129" s="10"/>
    </row>
    <row r="130" spans="2:45" x14ac:dyDescent="0.25">
      <c r="B130" s="33" t="s">
        <v>80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5"/>
    </row>
    <row r="131" spans="2:45" x14ac:dyDescent="0.25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5"/>
    </row>
    <row r="132" spans="2:45" ht="3" customHeight="1" x14ac:dyDescent="0.25">
      <c r="B132" s="3"/>
      <c r="AS132" s="10"/>
    </row>
    <row r="133" spans="2:45" x14ac:dyDescent="0.25">
      <c r="B133" s="33" t="s">
        <v>83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5"/>
    </row>
    <row r="134" spans="2:45" x14ac:dyDescent="0.25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5"/>
    </row>
    <row r="135" spans="2:45" ht="3" customHeight="1" x14ac:dyDescent="0.25">
      <c r="B135" s="3"/>
      <c r="AS135" s="10"/>
    </row>
    <row r="136" spans="2:45" x14ac:dyDescent="0.25">
      <c r="B136" s="18" t="s">
        <v>82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V136" s="16" t="s">
        <v>81</v>
      </c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23"/>
    </row>
    <row r="137" spans="2:45" ht="15.75" thickBot="1" x14ac:dyDescent="0.3">
      <c r="B137" s="15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4"/>
    </row>
    <row r="138" spans="2:45" x14ac:dyDescent="0.25">
      <c r="B138" s="15"/>
      <c r="C138" s="4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6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25"/>
    </row>
    <row r="139" spans="2:45" x14ac:dyDescent="0.25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9"/>
    </row>
  </sheetData>
  <sheetProtection algorithmName="SHA-512" hashValue="x1HQglZ25S/9YYz1EcHIukiBrxZh2H8rGo87QQFF0Ul9JkqWG81/IRW16EvynGp+FFeMkr5o4NCUQRvY6i4Wlg==" saltValue="HQjwP9L4rPrnwjTFdNQz/A==" spinCount="100000" sheet="1" objects="1" scenarios="1"/>
  <mergeCells count="87">
    <mergeCell ref="B65:AS65"/>
    <mergeCell ref="U67:X67"/>
    <mergeCell ref="AN67:AQ67"/>
    <mergeCell ref="U69:X69"/>
    <mergeCell ref="AN69:AQ69"/>
    <mergeCell ref="U71:X71"/>
    <mergeCell ref="AN71:AQ71"/>
    <mergeCell ref="B21:AS21"/>
    <mergeCell ref="B22:AS22"/>
    <mergeCell ref="P25:R25"/>
    <mergeCell ref="I25:K25"/>
    <mergeCell ref="I27:K27"/>
    <mergeCell ref="P27:R27"/>
    <mergeCell ref="I16:M16"/>
    <mergeCell ref="X16:AB16"/>
    <mergeCell ref="AN16:AR16"/>
    <mergeCell ref="G18:Z18"/>
    <mergeCell ref="AG18:AM18"/>
    <mergeCell ref="L2:AS4"/>
    <mergeCell ref="L5:AS5"/>
    <mergeCell ref="B12:AS12"/>
    <mergeCell ref="B7:AS7"/>
    <mergeCell ref="O14:S14"/>
    <mergeCell ref="AC14:AG14"/>
    <mergeCell ref="B9:X9"/>
    <mergeCell ref="AH9:AJ9"/>
    <mergeCell ref="I31:Q31"/>
    <mergeCell ref="V29:AD29"/>
    <mergeCell ref="V31:AD31"/>
    <mergeCell ref="I37:K37"/>
    <mergeCell ref="P37:R37"/>
    <mergeCell ref="I33:K33"/>
    <mergeCell ref="P33:R33"/>
    <mergeCell ref="I29:Q29"/>
    <mergeCell ref="I39:K39"/>
    <mergeCell ref="P39:R39"/>
    <mergeCell ref="I41:Q41"/>
    <mergeCell ref="V41:AD41"/>
    <mergeCell ref="I43:Q43"/>
    <mergeCell ref="V43:AD43"/>
    <mergeCell ref="I45:K45"/>
    <mergeCell ref="P45:R45"/>
    <mergeCell ref="R50:AR52"/>
    <mergeCell ref="R48:T48"/>
    <mergeCell ref="Y48:AA48"/>
    <mergeCell ref="R55:T55"/>
    <mergeCell ref="Y55:AA55"/>
    <mergeCell ref="R61:Z61"/>
    <mergeCell ref="AE61:AM61"/>
    <mergeCell ref="V63:X63"/>
    <mergeCell ref="AH63:AJ63"/>
    <mergeCell ref="R58:T58"/>
    <mergeCell ref="Y58:AA58"/>
    <mergeCell ref="B74:AS74"/>
    <mergeCell ref="B83:L83"/>
    <mergeCell ref="M83:U83"/>
    <mergeCell ref="X83:AH83"/>
    <mergeCell ref="AI83:AQ83"/>
    <mergeCell ref="J76:R76"/>
    <mergeCell ref="AI97:AQ97"/>
    <mergeCell ref="AI99:AQ99"/>
    <mergeCell ref="M85:U85"/>
    <mergeCell ref="M87:U87"/>
    <mergeCell ref="M89:U89"/>
    <mergeCell ref="M91:U91"/>
    <mergeCell ref="M93:U93"/>
    <mergeCell ref="B102:AS102"/>
    <mergeCell ref="B108:AS109"/>
    <mergeCell ref="B113:AS114"/>
    <mergeCell ref="M81:U81"/>
    <mergeCell ref="B80:K81"/>
    <mergeCell ref="X80:AG81"/>
    <mergeCell ref="AI81:AQ81"/>
    <mergeCell ref="M95:U95"/>
    <mergeCell ref="M97:U97"/>
    <mergeCell ref="M99:U99"/>
    <mergeCell ref="AI85:AQ85"/>
    <mergeCell ref="AI87:AQ87"/>
    <mergeCell ref="AI89:AQ89"/>
    <mergeCell ref="AI91:AQ91"/>
    <mergeCell ref="AI93:AQ93"/>
    <mergeCell ref="AI95:AQ95"/>
    <mergeCell ref="B126:AS126"/>
    <mergeCell ref="B130:AS131"/>
    <mergeCell ref="C138:T138"/>
    <mergeCell ref="B133:AS134"/>
    <mergeCell ref="B118:AS123"/>
  </mergeCells>
  <conditionalFormatting sqref="C71:AR71">
    <cfRule type="expression" dxfId="1" priority="2">
      <formula>$AH$63=2</formula>
    </cfRule>
  </conditionalFormatting>
  <dataValidations xWindow="682" yWindow="635" count="2">
    <dataValidation type="whole" operator="greaterThan" allowBlank="1" showInputMessage="1" showErrorMessage="1" prompt="Apenas números" sqref="AG18:AM19" xr:uid="{FC411B13-2832-4B68-B7E0-2D589A28E2D1}">
      <formula1>0</formula1>
    </dataValidation>
    <dataValidation allowBlank="1" showInputMessage="1" showErrorMessage="1" promptTitle="Assin. do Consumidor/Responsável" prompt="Neste campo deve conter uma assinatura de próprio punho ou uma assinatura digital com certificação válida." sqref="V138:AS138" xr:uid="{6A1D0E78-226A-4B12-A6A6-768A74FDDD47}"/>
  </dataValidations>
  <pageMargins left="0.7" right="0.7" top="0.75" bottom="0.75" header="0.3" footer="0.3"/>
  <pageSetup scale="72" orientation="portrait" r:id="rId1"/>
  <headerFooter>
    <oddFooter>&amp;R_x000D_&amp;1#&amp;"Calibri"&amp;10&amp;K000000 Classificação: Direcionado</oddFooter>
  </headerFooter>
  <rowBreaks count="1" manualBreakCount="1">
    <brk id="72" max="45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8780575-E8E9-4CA0-BC85-AC99C45B9365}">
            <xm:f>$AM$14&lt;&gt;Dados!$A$15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B22:AS64 B68:AS68 B67:T67 Z67:AM67 AS67 B70:AS70 B69:T69 Z69:AM69 AS69 B72:AS72 B71:T71 Z71:AM71 AS71 B66:AS66 B65</xm:sqref>
        </x14:conditionalFormatting>
        <x14:conditionalFormatting xmlns:xm="http://schemas.microsoft.com/office/excel/2006/main">
          <x14:cfRule type="expression" priority="8" id="{287B29FB-83B5-492F-B353-B968CDD917B5}">
            <xm:f>$R$61&lt;&gt;Dados!$A$51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V62:X63</xm:sqref>
        </x14:conditionalFormatting>
        <x14:conditionalFormatting xmlns:xm="http://schemas.microsoft.com/office/excel/2006/main">
          <x14:cfRule type="expression" priority="5" id="{1638C287-4D4B-43EC-87A6-31AB862751B9}">
            <xm:f>$B$9&lt;&gt;Dados!$A$3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AH9:AJ9</xm:sqref>
        </x14:conditionalFormatting>
        <x14:conditionalFormatting xmlns:xm="http://schemas.microsoft.com/office/excel/2006/main">
          <x14:cfRule type="expression" priority="7" id="{38DFB929-0FFC-4858-9DCF-C3AFE9A26689}">
            <xm:f>$AE$61&lt;&gt;Dados!$A$51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AH62:AJ63</xm:sqref>
        </x14:conditionalFormatting>
        <x14:conditionalFormatting xmlns:xm="http://schemas.microsoft.com/office/excel/2006/main">
          <x14:cfRule type="expression" priority="1" id="{4A122A02-F85F-4D44-93C4-C62D79B69FDA}">
            <xm:f>$AE$61:$AM$61&lt;&gt;Dados!$A$51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C66:AR71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82" yWindow="635" count="11">
        <x14:dataValidation type="list" allowBlank="1" showInputMessage="1" showErrorMessage="1" xr:uid="{A74B9D2C-3C38-4371-BAB2-AA7AA034FD30}">
          <x14:formula1>
            <xm:f>Dados!$A$11:$A$12</xm:f>
          </x14:formula1>
          <xm:sqref>AC14:AG14</xm:sqref>
        </x14:dataValidation>
        <x14:dataValidation type="list" allowBlank="1" showInputMessage="1" showErrorMessage="1" xr:uid="{F0DAE1AA-7212-4652-9B3E-C26525518763}">
          <x14:formula1>
            <xm:f>Dados!$D$18:$D$20</xm:f>
          </x14:formula1>
          <xm:sqref>AN16:AR16</xm:sqref>
        </x14:dataValidation>
        <x14:dataValidation type="list" allowBlank="1" showInputMessage="1" showErrorMessage="1" xr:uid="{08FB909C-6759-446F-AD81-3FBBD3246D31}">
          <x14:formula1>
            <xm:f>Dados!$A$34:$A$38</xm:f>
          </x14:formula1>
          <xm:sqref>R48:T48</xm:sqref>
        </x14:dataValidation>
        <x14:dataValidation type="list" allowBlank="1" showInputMessage="1" showErrorMessage="1" xr:uid="{4D8F14CE-4D7D-4849-BBD2-719A839F671A}">
          <x14:formula1>
            <xm:f>Dados!$B$34:$B$35</xm:f>
          </x14:formula1>
          <xm:sqref>Y48:AA48</xm:sqref>
        </x14:dataValidation>
        <x14:dataValidation type="list" allowBlank="1" showInputMessage="1" showErrorMessage="1" xr:uid="{62F3E91C-35EF-49EC-871B-4274BFD2A667}">
          <x14:formula1>
            <xm:f>Dados!$A$41:$A$42</xm:f>
          </x14:formula1>
          <xm:sqref>Y55:AA57 R55:T57 R59:T59 Y59:AA59</xm:sqref>
        </x14:dataValidation>
        <x14:dataValidation type="list" allowBlank="1" showInputMessage="1" showErrorMessage="1" xr:uid="{C20E3C21-BAAA-4D3A-BE1D-2B307B28F17A}">
          <x14:formula1>
            <xm:f>Dados!$A$50:$A$51</xm:f>
          </x14:formula1>
          <xm:sqref>R61:Z61</xm:sqref>
        </x14:dataValidation>
        <x14:dataValidation type="list" allowBlank="1" showInputMessage="1" showErrorMessage="1" xr:uid="{D01D3986-F132-402C-92D6-5F01CC6EFE3C}">
          <x14:formula1>
            <xm:f>Dados!$A$54:$A$58</xm:f>
          </x14:formula1>
          <xm:sqref>J76:R76</xm:sqref>
        </x14:dataValidation>
        <x14:dataValidation type="list" allowBlank="1" showInputMessage="1" showErrorMessage="1" xr:uid="{7DA00E94-78B5-4217-A1FA-19CB7D2216EE}">
          <x14:formula1>
            <xm:f>Dados!$A$2:$A$3</xm:f>
          </x14:formula1>
          <xm:sqref>B9:B10</xm:sqref>
        </x14:dataValidation>
        <x14:dataValidation type="list" allowBlank="1" showInputMessage="1" showErrorMessage="1" xr:uid="{2EE4B0D4-3639-4762-B096-569653F57D50}">
          <x14:formula1>
            <xm:f>Dados!$A$6:$A$7</xm:f>
          </x14:formula1>
          <xm:sqref>AH10:AJ10</xm:sqref>
        </x14:dataValidation>
        <x14:dataValidation type="list" allowBlank="1" showInputMessage="1" showErrorMessage="1" xr:uid="{51757EC4-46BB-4252-AB8A-9B899FFFAEEC}">
          <x14:formula1>
            <xm:f>Dados!$A$45:$A$47</xm:f>
          </x14:formula1>
          <xm:sqref>R58:T58 Y58:AA58</xm:sqref>
        </x14:dataValidation>
        <x14:dataValidation type="list" allowBlank="1" showInputMessage="1" showErrorMessage="1" xr:uid="{5F81666C-2363-4C40-BE22-AA4D79F76466}">
          <x14:formula1>
            <xm:f>Dados!$B$6:$B$8</xm:f>
          </x14:formula1>
          <xm:sqref>AH9:AJ9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EB93-7069-427B-B083-50E3DC1E8234}">
  <dimension ref="A1:A26"/>
  <sheetViews>
    <sheetView showGridLines="0" showRowColHeaders="0" workbookViewId="0"/>
  </sheetViews>
  <sheetFormatPr defaultRowHeight="15" x14ac:dyDescent="0.25"/>
  <cols>
    <col min="1" max="1" width="109.140625" customWidth="1"/>
  </cols>
  <sheetData>
    <row r="1" spans="1:1" x14ac:dyDescent="0.25">
      <c r="A1" s="26" t="s">
        <v>1</v>
      </c>
    </row>
    <row r="2" spans="1:1" ht="30" x14ac:dyDescent="0.25">
      <c r="A2" s="27" t="s">
        <v>84</v>
      </c>
    </row>
    <row r="3" spans="1:1" x14ac:dyDescent="0.25">
      <c r="A3" s="28" t="s">
        <v>85</v>
      </c>
    </row>
    <row r="4" spans="1:1" x14ac:dyDescent="0.25">
      <c r="A4" s="28" t="s">
        <v>86</v>
      </c>
    </row>
    <row r="5" spans="1:1" x14ac:dyDescent="0.25">
      <c r="A5" s="27" t="s">
        <v>87</v>
      </c>
    </row>
    <row r="6" spans="1:1" x14ac:dyDescent="0.25">
      <c r="A6" s="27" t="s">
        <v>88</v>
      </c>
    </row>
    <row r="7" spans="1:1" ht="30" x14ac:dyDescent="0.25">
      <c r="A7" s="27" t="s">
        <v>89</v>
      </c>
    </row>
    <row r="8" spans="1:1" x14ac:dyDescent="0.25">
      <c r="A8" s="27" t="s">
        <v>90</v>
      </c>
    </row>
    <row r="9" spans="1:1" x14ac:dyDescent="0.25">
      <c r="A9" s="27" t="s">
        <v>91</v>
      </c>
    </row>
    <row r="10" spans="1:1" x14ac:dyDescent="0.25">
      <c r="A10" s="27" t="s">
        <v>92</v>
      </c>
    </row>
    <row r="11" spans="1:1" ht="30" x14ac:dyDescent="0.25">
      <c r="A11" s="27" t="s">
        <v>93</v>
      </c>
    </row>
    <row r="12" spans="1:1" ht="30" x14ac:dyDescent="0.25">
      <c r="A12" s="27" t="s">
        <v>94</v>
      </c>
    </row>
    <row r="13" spans="1:1" x14ac:dyDescent="0.25">
      <c r="A13" s="27" t="s">
        <v>95</v>
      </c>
    </row>
    <row r="14" spans="1:1" ht="30" x14ac:dyDescent="0.25">
      <c r="A14" s="27" t="s">
        <v>96</v>
      </c>
    </row>
    <row r="15" spans="1:1" ht="30" x14ac:dyDescent="0.25">
      <c r="A15" s="27" t="s">
        <v>2</v>
      </c>
    </row>
    <row r="16" spans="1:1" ht="30" x14ac:dyDescent="0.25">
      <c r="A16" s="27" t="s">
        <v>3</v>
      </c>
    </row>
    <row r="17" spans="1:1" x14ac:dyDescent="0.25">
      <c r="A17" s="27" t="s">
        <v>97</v>
      </c>
    </row>
    <row r="18" spans="1:1" ht="30" x14ac:dyDescent="0.25">
      <c r="A18" s="27" t="s">
        <v>98</v>
      </c>
    </row>
    <row r="19" spans="1:1" x14ac:dyDescent="0.25">
      <c r="A19" s="27" t="s">
        <v>99</v>
      </c>
    </row>
    <row r="20" spans="1:1" x14ac:dyDescent="0.25">
      <c r="A20" s="27" t="s">
        <v>100</v>
      </c>
    </row>
    <row r="21" spans="1:1" x14ac:dyDescent="0.25">
      <c r="A21" s="27"/>
    </row>
    <row r="22" spans="1:1" x14ac:dyDescent="0.25">
      <c r="A22" s="29" t="s">
        <v>4</v>
      </c>
    </row>
    <row r="23" spans="1:1" x14ac:dyDescent="0.25">
      <c r="A23" s="27" t="s">
        <v>104</v>
      </c>
    </row>
    <row r="24" spans="1:1" ht="30" x14ac:dyDescent="0.25">
      <c r="A24" s="27" t="s">
        <v>103</v>
      </c>
    </row>
    <row r="25" spans="1:1" ht="30" x14ac:dyDescent="0.25">
      <c r="A25" s="27" t="s">
        <v>102</v>
      </c>
    </row>
    <row r="26" spans="1:1" ht="30" x14ac:dyDescent="0.25">
      <c r="A26" s="27" t="s">
        <v>101</v>
      </c>
    </row>
  </sheetData>
  <sheetProtection algorithmName="SHA-512" hashValue="/EZZ6w9eWMMmC2Kp1DGtK0rAaDzBCBuneWWlVv9kBHj1fuREzz4pTsttpDt7mgCC+L1uG7V9LpVAQK8PyrZNmA==" saltValue="OL05nHU0frAd7BiEFvJR2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6104-0C91-46F1-B54B-B60D5F13355D}">
  <dimension ref="A1:D58"/>
  <sheetViews>
    <sheetView topLeftCell="A37" workbookViewId="0"/>
  </sheetViews>
  <sheetFormatPr defaultRowHeight="15" x14ac:dyDescent="0.25"/>
  <cols>
    <col min="1" max="1" width="32.85546875" customWidth="1"/>
  </cols>
  <sheetData>
    <row r="1" spans="1:2" x14ac:dyDescent="0.25">
      <c r="A1" t="s">
        <v>66</v>
      </c>
    </row>
    <row r="2" spans="1:2" x14ac:dyDescent="0.25">
      <c r="A2" t="s">
        <v>67</v>
      </c>
    </row>
    <row r="3" spans="1:2" x14ac:dyDescent="0.25">
      <c r="A3" t="s">
        <v>69</v>
      </c>
    </row>
    <row r="5" spans="1:2" x14ac:dyDescent="0.25">
      <c r="A5" t="s">
        <v>107</v>
      </c>
      <c r="B5" t="s">
        <v>108</v>
      </c>
    </row>
    <row r="6" spans="1:2" x14ac:dyDescent="0.25">
      <c r="A6">
        <v>4</v>
      </c>
      <c r="B6">
        <v>3</v>
      </c>
    </row>
    <row r="7" spans="1:2" x14ac:dyDescent="0.25">
      <c r="A7">
        <v>5</v>
      </c>
      <c r="B7">
        <v>4</v>
      </c>
    </row>
    <row r="8" spans="1:2" x14ac:dyDescent="0.25">
      <c r="B8">
        <v>5</v>
      </c>
    </row>
    <row r="10" spans="1:2" x14ac:dyDescent="0.25">
      <c r="A10" t="s">
        <v>8</v>
      </c>
    </row>
    <row r="11" spans="1:2" x14ac:dyDescent="0.25">
      <c r="A11" t="s">
        <v>7</v>
      </c>
    </row>
    <row r="12" spans="1:2" x14ac:dyDescent="0.25">
      <c r="A12" t="s">
        <v>9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8" spans="1:4" x14ac:dyDescent="0.25">
      <c r="A18" t="s">
        <v>17</v>
      </c>
      <c r="D18" cm="1">
        <f t="array" ref="D18:D20">IF('Grupo A'!AM14=Dados!B19,Dados!B20:B22,Dados!A20:A21)</f>
        <v>13800</v>
      </c>
    </row>
    <row r="19" spans="1:4" x14ac:dyDescent="0.25">
      <c r="A19" t="s">
        <v>15</v>
      </c>
      <c r="B19" t="s">
        <v>14</v>
      </c>
      <c r="D19">
        <v>22000</v>
      </c>
    </row>
    <row r="20" spans="1:4" x14ac:dyDescent="0.25">
      <c r="A20" t="s">
        <v>18</v>
      </c>
      <c r="B20">
        <v>13800</v>
      </c>
      <c r="D20">
        <v>34500</v>
      </c>
    </row>
    <row r="21" spans="1:4" x14ac:dyDescent="0.25">
      <c r="A21" t="s">
        <v>19</v>
      </c>
      <c r="B21">
        <v>22000</v>
      </c>
    </row>
    <row r="22" spans="1:4" x14ac:dyDescent="0.25">
      <c r="B22">
        <v>34500</v>
      </c>
    </row>
    <row r="24" spans="1:4" x14ac:dyDescent="0.25">
      <c r="A24" t="s">
        <v>24</v>
      </c>
    </row>
    <row r="25" spans="1:4" x14ac:dyDescent="0.25">
      <c r="A25" t="s">
        <v>25</v>
      </c>
    </row>
    <row r="26" spans="1:4" x14ac:dyDescent="0.25">
      <c r="A26" t="s">
        <v>26</v>
      </c>
    </row>
    <row r="28" spans="1:4" x14ac:dyDescent="0.25">
      <c r="A28" t="s">
        <v>27</v>
      </c>
    </row>
    <row r="29" spans="1:4" x14ac:dyDescent="0.25">
      <c r="A29" s="6" t="s">
        <v>28</v>
      </c>
    </row>
    <row r="30" spans="1:4" x14ac:dyDescent="0.25">
      <c r="A30" s="6" t="s">
        <v>29</v>
      </c>
    </row>
    <row r="31" spans="1:4" x14ac:dyDescent="0.25">
      <c r="A31" s="6" t="s">
        <v>30</v>
      </c>
    </row>
    <row r="33" spans="1:2" x14ac:dyDescent="0.25">
      <c r="A33" s="6" t="s">
        <v>43</v>
      </c>
      <c r="B33" t="s">
        <v>49</v>
      </c>
    </row>
    <row r="34" spans="1:2" x14ac:dyDescent="0.25">
      <c r="A34" s="6" t="s">
        <v>44</v>
      </c>
      <c r="B34" t="str" cm="1">
        <f t="array" ref="B34">IF('Grupo A'!R48=Dados!A34,Dados!A37:A38,IF('Grupo A'!R48=Dados!A35,Dados!A36,IF('Grupo A'!R48=Dados!A37,Dados!A38,IF('Grupo A'!R48=Dados!A38,Dados!A37,"Sem opções"))))</f>
        <v>Sem opções</v>
      </c>
    </row>
    <row r="35" spans="1:2" x14ac:dyDescent="0.25">
      <c r="A35" s="6" t="s">
        <v>46</v>
      </c>
    </row>
    <row r="36" spans="1:2" x14ac:dyDescent="0.25">
      <c r="A36" s="6" t="s">
        <v>47</v>
      </c>
    </row>
    <row r="37" spans="1:2" x14ac:dyDescent="0.25">
      <c r="A37" s="6" t="s">
        <v>45</v>
      </c>
    </row>
    <row r="38" spans="1:2" x14ac:dyDescent="0.25">
      <c r="A38" s="6" t="s">
        <v>48</v>
      </c>
    </row>
    <row r="40" spans="1:2" x14ac:dyDescent="0.25">
      <c r="A40" t="s">
        <v>52</v>
      </c>
    </row>
    <row r="41" spans="1:2" x14ac:dyDescent="0.25">
      <c r="A41" s="6" t="s">
        <v>53</v>
      </c>
    </row>
    <row r="42" spans="1:2" x14ac:dyDescent="0.25">
      <c r="A42" s="6" t="s">
        <v>54</v>
      </c>
    </row>
    <row r="43" spans="1:2" x14ac:dyDescent="0.25">
      <c r="A43" s="6"/>
    </row>
    <row r="44" spans="1:2" x14ac:dyDescent="0.25">
      <c r="A44" s="6" t="s">
        <v>106</v>
      </c>
    </row>
    <row r="45" spans="1:2" x14ac:dyDescent="0.25">
      <c r="A45" s="6">
        <v>13.8</v>
      </c>
    </row>
    <row r="46" spans="1:2" x14ac:dyDescent="0.25">
      <c r="A46" s="6">
        <v>22</v>
      </c>
    </row>
    <row r="47" spans="1:2" x14ac:dyDescent="0.25">
      <c r="A47" s="6">
        <v>34.5</v>
      </c>
    </row>
    <row r="49" spans="1:1" x14ac:dyDescent="0.25">
      <c r="A49" t="s">
        <v>51</v>
      </c>
    </row>
    <row r="50" spans="1:1" x14ac:dyDescent="0.25">
      <c r="A50" t="s">
        <v>55</v>
      </c>
    </row>
    <row r="51" spans="1:1" x14ac:dyDescent="0.25">
      <c r="A51" t="s">
        <v>56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</sheetData>
  <sheetProtection algorithmName="SHA-512" hashValue="2bJfSAHMnptJ8ROsSjXRDfbUNWFI84G/fA6Stxt5cD5BtwczMqdElWgHxYMajv0i8iAI/f40Fxdo3SS9JZ6hDA==" saltValue="R1iXcXK+5ryCROTzdrWLlA==" spinCount="100000" sheet="1" objects="1" scenarios="1"/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33EF0AC48BE443A3D81189F34FC699" ma:contentTypeVersion="19" ma:contentTypeDescription="Crie um novo documento." ma:contentTypeScope="" ma:versionID="e8964e7058cd62ed6a19f8fc58ac3188">
  <xsd:schema xmlns:xsd="http://www.w3.org/2001/XMLSchema" xmlns:xs="http://www.w3.org/2001/XMLSchema" xmlns:p="http://schemas.microsoft.com/office/2006/metadata/properties" xmlns:ns1="http://schemas.microsoft.com/sharepoint/v3" xmlns:ns2="45d67614-f831-4c1a-b0ce-cc8ab3613f3c" xmlns:ns3="767fd1fe-d491-41e7-9dcd-363a8ae85ed5" targetNamespace="http://schemas.microsoft.com/office/2006/metadata/properties" ma:root="true" ma:fieldsID="d51cfbcfc25b5e9cf837acc9d8c7f1a3" ns1:_="" ns2:_="" ns3:_="">
    <xsd:import namespace="http://schemas.microsoft.com/sharepoint/v3"/>
    <xsd:import namespace="45d67614-f831-4c1a-b0ce-cc8ab3613f3c"/>
    <xsd:import namespace="767fd1fe-d491-41e7-9dcd-363a8ae85e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3:SharedWithUsers" minOccurs="0"/>
                <xsd:element ref="ns3:SharedWithDetails" minOccurs="0"/>
                <xsd:element ref="ns2: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67614-f831-4c1a-b0ce-cc8ab3613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0" nillable="true" ma:displayName="Status de liberação" ma:format="Dropdown" ma:internalName="Status_x0020_de_x0020_libera_x00e7__x00e3_o">
      <xsd:simpleType>
        <xsd:restriction base="dms:Text">
          <xsd:maxLength value="255"/>
        </xsd:restriction>
      </xsd:simpleType>
    </xsd:element>
    <xsd:element name="Status" ma:index="23" nillable="true" ma:displayName="Status" ma:description="Controle de pareceres enviados sem conferência" ma:format="Dropdown" ma:internalName="Status">
      <xsd:simpleType>
        <xsd:restriction base="dms:Choice">
          <xsd:enumeration value="Não Conferido"/>
          <xsd:enumeration value="Conferido"/>
          <xsd:enumeration value="Escolha 3 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fd1fe-d491-41e7-9dcd-363a8ae85e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4bd4a1-8705-49ba-8628-855fe8951d25}" ma:internalName="TaxCatchAll" ma:showField="CatchAllData" ma:web="767fd1fe-d491-41e7-9dcd-363a8ae85e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386A6-75F5-4EFC-AD8E-6721AFA8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d67614-f831-4c1a-b0ce-cc8ab3613f3c"/>
    <ds:schemaRef ds:uri="767fd1fe-d491-41e7-9dcd-363a8ae85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EA9E7-31FD-46A2-A9BA-A137686A1A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Grupo B</vt:lpstr>
      <vt:lpstr>Grupo A</vt:lpstr>
      <vt:lpstr>Notas Explicativas</vt:lpstr>
      <vt:lpstr>Dados</vt:lpstr>
      <vt:lpstr>'Grupo A'!Area_de_impressao</vt:lpstr>
      <vt:lpstr>'Grupo B'!Area_de_impressao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2024-07-18T17:13:02Z</dcterms:modified>
</cp:coreProperties>
</file>